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kola\Desktop\2025\Plan 2026\"/>
    </mc:Choice>
  </mc:AlternateContent>
  <xr:revisionPtr revIDLastSave="0" documentId="13_ncr:1_{A3D7ED67-DEEB-43C8-9AB2-E3641ED9206E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14" i="10" l="1"/>
  <c r="G28" i="10"/>
  <c r="F11" i="8"/>
  <c r="H23" i="3"/>
  <c r="G23" i="3"/>
  <c r="F23" i="3"/>
  <c r="H8" i="10"/>
  <c r="F28" i="10" l="1"/>
  <c r="I15" i="7"/>
  <c r="H15" i="7"/>
  <c r="G67" i="7"/>
  <c r="G15" i="7"/>
  <c r="F6" i="7"/>
  <c r="F76" i="7"/>
  <c r="F15" i="7"/>
  <c r="E122" i="7"/>
  <c r="E58" i="7"/>
  <c r="G58" i="7"/>
  <c r="F59" i="7"/>
  <c r="F58" i="7" s="1"/>
  <c r="E15" i="7"/>
  <c r="E118" i="7"/>
  <c r="E81" i="7"/>
  <c r="E76" i="7"/>
  <c r="E11" i="8"/>
  <c r="D11" i="8"/>
  <c r="C33" i="8"/>
  <c r="C40" i="8"/>
  <c r="C34" i="8"/>
  <c r="C10" i="8"/>
  <c r="C23" i="8"/>
  <c r="C18" i="8"/>
  <c r="C11" i="8"/>
  <c r="B40" i="8"/>
  <c r="B34" i="8"/>
  <c r="B33" i="8" s="1"/>
  <c r="B18" i="8"/>
  <c r="G10" i="3"/>
  <c r="G11" i="3"/>
  <c r="F150" i="7" l="1"/>
  <c r="F10" i="3"/>
  <c r="F11" i="3"/>
  <c r="E28" i="3"/>
  <c r="E22" i="3" s="1"/>
  <c r="D23" i="3"/>
  <c r="E23" i="3"/>
  <c r="E10" i="3"/>
  <c r="J8" i="10" l="1"/>
  <c r="I8" i="10"/>
  <c r="H11" i="10"/>
  <c r="D28" i="3"/>
  <c r="G11" i="10"/>
  <c r="F11" i="10"/>
  <c r="F14" i="10" s="1"/>
  <c r="F8" i="10"/>
  <c r="F27" i="8"/>
  <c r="E27" i="8"/>
  <c r="B27" i="8"/>
  <c r="H14" i="10" l="1"/>
  <c r="D22" i="3"/>
  <c r="E11" i="3" l="1"/>
  <c r="I11" i="10" l="1"/>
  <c r="F28" i="3"/>
  <c r="F34" i="8"/>
  <c r="E34" i="8"/>
  <c r="D34" i="8"/>
  <c r="D33" i="8" s="1"/>
  <c r="G7" i="7"/>
  <c r="G150" i="7" s="1"/>
  <c r="D18" i="8"/>
  <c r="H28" i="3"/>
  <c r="G28" i="3"/>
  <c r="G22" i="3" s="1"/>
  <c r="I67" i="7"/>
  <c r="B11" i="8"/>
  <c r="F104" i="7"/>
  <c r="F7" i="7"/>
  <c r="E7" i="7"/>
  <c r="E108" i="7"/>
  <c r="E104" i="7" s="1"/>
  <c r="E67" i="7"/>
  <c r="E100" i="7"/>
  <c r="E96" i="7" s="1"/>
  <c r="H7" i="7"/>
  <c r="I7" i="7"/>
  <c r="I6" i="7" s="1"/>
  <c r="I150" i="7" s="1"/>
  <c r="E6" i="7" l="1"/>
  <c r="E95" i="7"/>
  <c r="E150" i="7" s="1"/>
  <c r="F22" i="3"/>
  <c r="H11" i="3"/>
  <c r="H10" i="3"/>
  <c r="D10" i="3"/>
  <c r="D11" i="3"/>
  <c r="E40" i="8" l="1"/>
  <c r="F40" i="8"/>
  <c r="F33" i="8" s="1"/>
  <c r="F23" i="8"/>
  <c r="E23" i="8"/>
  <c r="D23" i="8"/>
  <c r="D10" i="8" s="1"/>
  <c r="E18" i="8"/>
  <c r="F18" i="8"/>
  <c r="B23" i="8"/>
  <c r="B10" i="8" s="1"/>
  <c r="H22" i="3"/>
  <c r="H67" i="7"/>
  <c r="G81" i="7"/>
  <c r="F81" i="7"/>
  <c r="E33" i="8" l="1"/>
  <c r="H6" i="7"/>
  <c r="H150" i="7" s="1"/>
  <c r="F10" i="8"/>
  <c r="E10" i="8"/>
  <c r="F67" i="7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G8" i="10"/>
  <c r="I14" i="10" l="1"/>
  <c r="I22" i="10" s="1"/>
  <c r="I28" i="10" s="1"/>
  <c r="I29" i="10" s="1"/>
  <c r="J14" i="10"/>
  <c r="J22" i="10" s="1"/>
  <c r="J28" i="10" s="1"/>
  <c r="J29" i="10" s="1"/>
  <c r="F22" i="10"/>
  <c r="H22" i="10"/>
  <c r="H28" i="10" s="1"/>
  <c r="H29" i="10" s="1"/>
  <c r="G22" i="10"/>
  <c r="F29" i="10" l="1"/>
  <c r="G29" i="10"/>
</calcChain>
</file>

<file path=xl/sharedStrings.xml><?xml version="1.0" encoding="utf-8"?>
<sst xmlns="http://schemas.openxmlformats.org/spreadsheetml/2006/main" count="389" uniqueCount="186">
  <si>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</si>
  <si>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</si>
  <si>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</si>
  <si>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</si>
  <si>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</si>
  <si>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</si>
  <si>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</si>
  <si>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</si>
  <si>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</si>
  <si>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</si>
  <si>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</si>
  <si>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</si>
  <si>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</si>
  <si>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</si>
  <si>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</si>
  <si>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</si>
  <si>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</si>
  <si>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</si>
  <si>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</si>
  <si>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</si>
  <si>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</si>
  <si>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</si>
  <si>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</si>
  <si>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</si>
  <si>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</si>
  <si>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</si>
  <si>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</si>
  <si>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</si>
  <si>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</si>
  <si>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</si>
  <si>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</si>
  <si>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</si>
  <si>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</si>
  <si>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</si>
  <si>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</si>
  <si>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</si>
  <si>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</si>
  <si>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</si>
  <si>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</si>
  <si>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</si>
  <si>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</si>
  <si>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</si>
  <si>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</si>
  <si>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</si>
  <si>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</si>
  <si>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</si>
  <si>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</si>
  <si>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</si>
  <si>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</si>
  <si>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</si>
  <si>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</si>
  <si>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</si>
  <si>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</si>
  <si>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</si>
  <si>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</si>
  <si>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</si>
  <si>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</si>
  <si>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</si>
  <si>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</si>
  <si>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</si>
  <si>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1007</t>
  </si>
  <si>
    <t>OSNOVNO ŠKOLSTVO</t>
  </si>
  <si>
    <t>Aktivnost A100001</t>
  </si>
  <si>
    <t>MATERIJALNI I FINAN. RASHODI DO MINIMALNOG STANDARDA</t>
  </si>
  <si>
    <t>Aktivnost A100002</t>
  </si>
  <si>
    <t>MATERIJALNI I FINAN. RASHODI IZNAD MINIMALNOG STANDARDA</t>
  </si>
  <si>
    <t>Izvor financiranja 1.1.</t>
  </si>
  <si>
    <t>Prihod o poreza</t>
  </si>
  <si>
    <t>Izvor financiranja 1.5.</t>
  </si>
  <si>
    <t>Ostali opći prihodi i primici</t>
  </si>
  <si>
    <t>Prihodi za posebne namjene-višak</t>
  </si>
  <si>
    <t>Pomoći za proračunske korisnike</t>
  </si>
  <si>
    <t>Donacije za proračunske korisnike</t>
  </si>
  <si>
    <t>Aktivnost A100004</t>
  </si>
  <si>
    <t>PRODUŽENI BORAVAK</t>
  </si>
  <si>
    <t>Izvor financiranaj 1.1.</t>
  </si>
  <si>
    <t>Prihod od poreza</t>
  </si>
  <si>
    <t>Aktivnost A100005</t>
  </si>
  <si>
    <t>RASHODI ZA ZAPOSLENE - DRŽAVNI PRORAČUN</t>
  </si>
  <si>
    <t>Kapitalni projekt K100003</t>
  </si>
  <si>
    <t>NABAVA NEFINAN. IMOVINE DO MIN. STANDARDA</t>
  </si>
  <si>
    <t>Kapitalni projekt K100004</t>
  </si>
  <si>
    <t>NABAVA NEFINAN. IMOVINE IZNAD MIN. STANDARDA</t>
  </si>
  <si>
    <t>Tekući projekt T10001</t>
  </si>
  <si>
    <t xml:space="preserve">ODRŽAVANJE ŠKOLSKIH OBJEKATA DO MINIMALNOG STANDARDA </t>
  </si>
  <si>
    <t>PROGRAM 1009</t>
  </si>
  <si>
    <t>POMAGAČI U NASTAVI</t>
  </si>
  <si>
    <t>Tekući projekt T10003</t>
  </si>
  <si>
    <t>Tekući projekt T10004</t>
  </si>
  <si>
    <t>Tekući projekt T10005</t>
  </si>
  <si>
    <t>KORAK U ŽIVOT JEDNAKIH MOGUČNOSTI FAZA V</t>
  </si>
  <si>
    <t>Izvor financiranja 1.7.</t>
  </si>
  <si>
    <t>PROGRAM 1008</t>
  </si>
  <si>
    <t>ERASMUS +</t>
  </si>
  <si>
    <t>Novi pristupi za bolju budućnost</t>
  </si>
  <si>
    <t>Pomoći iz međ. Organizacija, inst. I tijela EU</t>
  </si>
  <si>
    <t>KORAK U ŽIVOT JEDNAKIH MOGUČNOSTI FAZA VI</t>
  </si>
  <si>
    <t>Izvor financiranja 9.3.</t>
  </si>
  <si>
    <t>Vlastiti prihodi P.K.-VIŠAK</t>
  </si>
  <si>
    <t>Izvor financiranja 9.5.</t>
  </si>
  <si>
    <t>Pomoći za P.K.-VIŠAK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</si>
  <si>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</si>
  <si>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</si>
  <si>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Prihodi iz nadležnog proračuna i od HZZO-a temeljem ugovornih obveza</t>
  </si>
  <si>
    <t>Financijski rashodi</t>
  </si>
  <si>
    <t>1.1.Prihodi od poreza</t>
  </si>
  <si>
    <t>1.5.Ostali opći prihodi i primici</t>
  </si>
  <si>
    <t>9.3.Vlastiti prihod - višak</t>
  </si>
  <si>
    <t>9.5. Pomoći za proračunske korisnike - višak</t>
  </si>
  <si>
    <t>09 Obrazovanje</t>
  </si>
  <si>
    <t>0912 Osnovno obrazovanje</t>
  </si>
  <si>
    <t>Ukupno:</t>
  </si>
  <si>
    <t>Projekcija proračuna
za 2027.</t>
  </si>
  <si>
    <t>Projekcija 
za 2027.</t>
  </si>
  <si>
    <t>Rekonstrukcija i dogradnja objekta školstva</t>
  </si>
  <si>
    <t>9.6. Donacije za proračunske korisnike-višak</t>
  </si>
  <si>
    <t>9.4.Prihodi za posebne namjene za proračunske korisnike-višak</t>
  </si>
  <si>
    <t>Izvor financiranja 9.4.</t>
  </si>
  <si>
    <t>Prihodi za posebne namjene-P.K.-višak</t>
  </si>
  <si>
    <t>Izvor financiranja 9.6.</t>
  </si>
  <si>
    <t>Donacije za P.K.-VIŠAK</t>
  </si>
  <si>
    <t>Multifunkcionalno igralište OŠ V.N.</t>
  </si>
  <si>
    <t>9.A.Pomoći iz međ. organizacija, inst. i tijela EU za proračunske korisnike -višak</t>
  </si>
  <si>
    <t>1.7.Predfinanciranje- Grad</t>
  </si>
  <si>
    <t>6.9. Donacije za proračunske korisnike</t>
  </si>
  <si>
    <t>4.G.Prihodi za posebne namjene za proračunske korisnike</t>
  </si>
  <si>
    <t>5.B.Pomoći za proračunske korisnike</t>
  </si>
  <si>
    <t>5.C.Pomoći iz međ. organizacija, inst. i tijela EU za proračunske korisnike</t>
  </si>
  <si>
    <t>3.C.Vlastiti prihod -PK</t>
  </si>
  <si>
    <t>3.C.Vlastiti prihod-PK</t>
  </si>
  <si>
    <t>6.9.Donacije za proračunske korisnike</t>
  </si>
  <si>
    <t>5.C.Pomoći iz međ. organizacija, inst. I tijela EU za proračunske korisnike</t>
  </si>
  <si>
    <t>Decentralizirane funkcije</t>
  </si>
  <si>
    <t>Izvor financiranja 3.C.</t>
  </si>
  <si>
    <t>Vlastiti prihodi-PK</t>
  </si>
  <si>
    <t>Izvor financiranja 4.G.</t>
  </si>
  <si>
    <t>Prihodi za posebne namjene za PK</t>
  </si>
  <si>
    <t>Izvor financiranja 5.B.</t>
  </si>
  <si>
    <t>Izvor financiranja 6.9.</t>
  </si>
  <si>
    <t>Predfinanciranje-Grad</t>
  </si>
  <si>
    <t>Izvor financiranja 5.C.</t>
  </si>
  <si>
    <t>PROGRAM 1015</t>
  </si>
  <si>
    <t>PROVEDBA MJERA DEMOGRAFSKE POLITIKE</t>
  </si>
  <si>
    <t>Tekući projekt T100001</t>
  </si>
  <si>
    <t>Korisnik K00048</t>
  </si>
  <si>
    <t>OSNOVNA ŠKOLA VLADIMIR NAZOR</t>
  </si>
  <si>
    <t>EDUKATIVNE,KULTURNE I SPORTSKE AKTIVNOSTI DJECE</t>
  </si>
  <si>
    <t>1.7.Predfinanciranje -Grad</t>
  </si>
  <si>
    <t xml:space="preserve">1.7. Predfinanciranje -Grad </t>
  </si>
  <si>
    <t>GLAVNI PROGRAM A07</t>
  </si>
  <si>
    <t>FONDOVI EUROPSKE UNIJE</t>
  </si>
  <si>
    <t>PROGRAM 1014</t>
  </si>
  <si>
    <t>NACIONALNI PLAN OPORAVKA I OTPORNOSTI 2021-2026.</t>
  </si>
  <si>
    <t>ENERGETSKA OBNOVA OŠ VLADIMIR NAZOR</t>
  </si>
  <si>
    <t>Rashodi za dodatna ulaganja na nefinancijsku nimovinu</t>
  </si>
  <si>
    <t>Rashodi za dodatna ulaganja za nefinancijsku imovinu</t>
  </si>
  <si>
    <t>Primici od zaduživanja s utv.namj.koriš.PK</t>
  </si>
  <si>
    <t>8.4. Primici od zaduživanja s otv.namj.koriš.PK</t>
  </si>
  <si>
    <t>Izvor financiranja 8.4.</t>
  </si>
  <si>
    <t>Kapitalni projekt K100002</t>
  </si>
  <si>
    <t>REKONSTRUKCIJA I DOGRADNJA OBJEKATA ŠKOLSTVA IZNAD MINIMALNOG STANDARDA</t>
  </si>
  <si>
    <t>Izvršenje 2024.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</si>
  <si>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</si>
  <si>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</si>
  <si>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</si>
  <si>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</si>
  <si>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Plan za 2026.</t>
  </si>
  <si>
    <t>Projekcija 
za 2028.</t>
  </si>
  <si>
    <t>Naknade građanima i kućanstvima</t>
  </si>
  <si>
    <t xml:space="preserve">4.L. Decentralizirane funkcije </t>
  </si>
  <si>
    <t>5.G. Pomoći prehrana škole</t>
  </si>
  <si>
    <t>4.L. Decentralizirane funkcije</t>
  </si>
  <si>
    <t>8.4. Primici od zaduživanja s utv.namj.koriš.PK</t>
  </si>
  <si>
    <t>5.G. Pomoći prehrana-škole</t>
  </si>
  <si>
    <t>4.L.Decentralizirane funkcije</t>
  </si>
  <si>
    <t>Izvor financiranja 4.L.</t>
  </si>
  <si>
    <t>Izvor financiranja 4.L.1.2.</t>
  </si>
  <si>
    <t>Prihodi od poreza</t>
  </si>
  <si>
    <t>Aktivnost A100003</t>
  </si>
  <si>
    <t>RASHODI ZA ZAPOSLENE IZNAD MINIMALNOG STANDARDA</t>
  </si>
  <si>
    <t>Tekući projekt T10007</t>
  </si>
  <si>
    <t>KORAK U ŽIVOT JEDNAKIH MOGUČNOSTI FAZA VII</t>
  </si>
  <si>
    <t>Tekući projekt T10008</t>
  </si>
  <si>
    <t>Mentalno zdravlje,održivost,projektna nastava</t>
  </si>
  <si>
    <t>Izvor financiranja 5.G.</t>
  </si>
  <si>
    <t>Pomoći-prehrana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</si>
</sst>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26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0" fillId="0" borderId="3" xfId="0" applyBorder="1"/>
    <xf numFmtId="4" fontId="3" fillId="0" borderId="3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/>
    <xf numFmtId="0" fontId="6" fillId="2" borderId="6" xfId="0" applyFont="1" applyFill="1" applyBorder="1" applyAlignment="1">
      <alignment horizontal="left" vertical="center" wrapText="1"/>
    </xf>
    <xf numFmtId="4" fontId="1" fillId="0" borderId="0" xfId="0" applyNumberFormat="1" applyFont="1"/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21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4" fillId="2" borderId="3" xfId="0" applyNumberFormat="1" applyFont="1" applyFill="1" applyBorder="1"/>
    <xf numFmtId="4" fontId="1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5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22" fillId="2" borderId="4" xfId="0" applyNumberFormat="1" applyFont="1" applyFill="1" applyBorder="1" applyAlignment="1">
      <alignment horizontal="center"/>
    </xf>
    <xf numFmtId="4" fontId="22" fillId="2" borderId="3" xfId="0" applyNumberFormat="1" applyFont="1" applyFill="1" applyBorder="1" applyAlignment="1">
      <alignment horizontal="center"/>
    </xf>
    <xf numFmtId="4" fontId="22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center"/>
    </xf>
    <xf numFmtId="4" fontId="0" fillId="0" borderId="3" xfId="2" applyNumberFormat="1" applyFont="1" applyBorder="1"/>
    <xf numFmtId="4" fontId="28" fillId="0" borderId="3" xfId="0" applyNumberFormat="1" applyFont="1" applyBorder="1"/>
    <xf numFmtId="4" fontId="0" fillId="2" borderId="3" xfId="2" applyNumberFormat="1" applyFont="1" applyFill="1" applyBorder="1"/>
    <xf numFmtId="4" fontId="28" fillId="0" borderId="3" xfId="2" applyNumberFormat="1" applyFont="1" applyBorder="1"/>
    <xf numFmtId="4" fontId="9" fillId="3" borderId="1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Obično_List7" xfId="1" xr:uid="{4D04009E-09CE-41D7-932F-CEA7D165E42F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13" sqref="J13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20" t="s">
        <v>165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20" t="s">
        <v>18</v>
      </c>
      <c r="B3" s="120"/>
      <c r="C3" s="120"/>
      <c r="D3" s="120"/>
      <c r="E3" s="120"/>
      <c r="F3" s="120"/>
      <c r="G3" s="120"/>
      <c r="H3" s="120"/>
      <c r="I3" s="121"/>
      <c r="J3" s="121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20"/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/>
    </row>
    <row r="7" spans="1:10" ht="26.4" x14ac:dyDescent="0.3">
      <c r="A7" s="25"/>
      <c r="B7" s="26"/>
      <c r="C7" s="26"/>
      <c r="D7" s="27"/>
      <c r="E7" s="28"/>
      <c r="F7" s="3" t="s">
        <v>161</v>
      </c>
      <c r="G7" s="3" t="s">
        <v>162</v>
      </c>
      <c r="H7" s="3" t="s">
        <v>163</v>
      </c>
      <c r="I7" s="3" t="s">
        <v>112</v>
      </c>
      <c r="J7" s="3" t="s">
        <v>164</v>
      </c>
    </row>
    <row r="8" spans="1:10" x14ac:dyDescent="0.3">
      <c r="A8" s="123" t="s">
        <v>0</v>
      </c>
      <c r="B8" s="124"/>
      <c r="C8" s="124"/>
      <c r="D8" s="124"/>
      <c r="E8" s="125"/>
      <c r="F8" s="75">
        <f>F9+F10</f>
        <v>2765284.58</v>
      </c>
      <c r="G8" s="75">
        <f t="shared" ref="G8:J8" si="0">G9+G10</f>
        <v>6653426</v>
      </c>
      <c r="H8" s="75">
        <f>H9+H10</f>
        <v>7301160</v>
      </c>
      <c r="I8" s="75">
        <f t="shared" si="0"/>
        <v>4086960</v>
      </c>
      <c r="J8" s="75">
        <f t="shared" si="0"/>
        <v>4086960</v>
      </c>
    </row>
    <row r="9" spans="1:10" x14ac:dyDescent="0.3">
      <c r="A9" s="126" t="s">
        <v>28</v>
      </c>
      <c r="B9" s="127"/>
      <c r="C9" s="127"/>
      <c r="D9" s="127"/>
      <c r="E9" s="119"/>
      <c r="F9" s="76">
        <v>2765284.58</v>
      </c>
      <c r="G9" s="76">
        <v>6653426</v>
      </c>
      <c r="H9" s="77">
        <v>7301160</v>
      </c>
      <c r="I9" s="77">
        <v>4086960</v>
      </c>
      <c r="J9" s="77">
        <v>4086960</v>
      </c>
    </row>
    <row r="10" spans="1:10" x14ac:dyDescent="0.3">
      <c r="A10" s="118" t="s">
        <v>29</v>
      </c>
      <c r="B10" s="119"/>
      <c r="C10" s="119"/>
      <c r="D10" s="119"/>
      <c r="E10" s="119"/>
      <c r="F10" s="77"/>
      <c r="G10" s="77"/>
      <c r="H10" s="77"/>
      <c r="I10" s="77"/>
      <c r="J10" s="77"/>
    </row>
    <row r="11" spans="1:10" x14ac:dyDescent="0.3">
      <c r="A11" s="32" t="s">
        <v>1</v>
      </c>
      <c r="B11" s="40"/>
      <c r="C11" s="40"/>
      <c r="D11" s="40"/>
      <c r="E11" s="40"/>
      <c r="F11" s="75">
        <f t="shared" ref="F11:J11" si="1">F12+F13</f>
        <v>2763131.4019999998</v>
      </c>
      <c r="G11" s="75">
        <f t="shared" si="1"/>
        <v>6653426</v>
      </c>
      <c r="H11" s="75">
        <f t="shared" si="1"/>
        <v>7300360</v>
      </c>
      <c r="I11" s="75">
        <f>I12+I13</f>
        <v>4086160</v>
      </c>
      <c r="J11" s="75">
        <f t="shared" si="1"/>
        <v>4086160</v>
      </c>
    </row>
    <row r="12" spans="1:10" x14ac:dyDescent="0.3">
      <c r="A12" s="128" t="s">
        <v>30</v>
      </c>
      <c r="B12" s="127"/>
      <c r="C12" s="127"/>
      <c r="D12" s="127"/>
      <c r="E12" s="127"/>
      <c r="F12" s="77">
        <v>2711814.9019999998</v>
      </c>
      <c r="G12" s="77">
        <v>3455989</v>
      </c>
      <c r="H12" s="77">
        <v>4133660</v>
      </c>
      <c r="I12" s="77">
        <v>4018560</v>
      </c>
      <c r="J12" s="78">
        <v>4018560</v>
      </c>
    </row>
    <row r="13" spans="1:10" x14ac:dyDescent="0.3">
      <c r="A13" s="118" t="s">
        <v>31</v>
      </c>
      <c r="B13" s="119"/>
      <c r="C13" s="119"/>
      <c r="D13" s="119"/>
      <c r="E13" s="119"/>
      <c r="F13" s="77">
        <v>51316.5</v>
      </c>
      <c r="G13" s="77">
        <v>3197437</v>
      </c>
      <c r="H13" s="77">
        <v>3166700</v>
      </c>
      <c r="I13" s="77">
        <v>67600</v>
      </c>
      <c r="J13" s="78">
        <v>67600</v>
      </c>
    </row>
    <row r="14" spans="1:10" x14ac:dyDescent="0.3">
      <c r="A14" s="129" t="s">
        <v>52</v>
      </c>
      <c r="B14" s="124"/>
      <c r="C14" s="124"/>
      <c r="D14" s="124"/>
      <c r="E14" s="124"/>
      <c r="F14" s="75">
        <f>F8-F11</f>
        <v>2153.1780000003055</v>
      </c>
      <c r="G14" s="75">
        <f>G8-G11</f>
        <v>0</v>
      </c>
      <c r="H14" s="75">
        <f>H8-H11</f>
        <v>800</v>
      </c>
      <c r="I14" s="75">
        <f t="shared" ref="I14:J14" si="2">I8-I11</f>
        <v>800</v>
      </c>
      <c r="J14" s="75">
        <f t="shared" si="2"/>
        <v>800</v>
      </c>
    </row>
    <row r="15" spans="1:10" ht="17.399999999999999" x14ac:dyDescent="0.3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6" x14ac:dyDescent="0.3">
      <c r="A16" s="120" t="s">
        <v>24</v>
      </c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17.399999999999999" x14ac:dyDescent="0.3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6.4" x14ac:dyDescent="0.3">
      <c r="A18" s="25"/>
      <c r="B18" s="26"/>
      <c r="C18" s="26"/>
      <c r="D18" s="27"/>
      <c r="E18" s="28"/>
      <c r="F18" s="3" t="s">
        <v>161</v>
      </c>
      <c r="G18" s="3" t="s">
        <v>162</v>
      </c>
      <c r="H18" s="3" t="s">
        <v>163</v>
      </c>
      <c r="I18" s="3" t="s">
        <v>112</v>
      </c>
      <c r="J18" s="3" t="s">
        <v>164</v>
      </c>
    </row>
    <row r="19" spans="1:10" x14ac:dyDescent="0.3">
      <c r="A19" s="118" t="s">
        <v>32</v>
      </c>
      <c r="B19" s="119"/>
      <c r="C19" s="119"/>
      <c r="D19" s="119"/>
      <c r="E19" s="119"/>
      <c r="F19" s="29"/>
      <c r="G19" s="29"/>
      <c r="H19" s="29"/>
      <c r="I19" s="29"/>
      <c r="J19" s="41"/>
    </row>
    <row r="20" spans="1:10" x14ac:dyDescent="0.3">
      <c r="A20" s="118" t="s">
        <v>33</v>
      </c>
      <c r="B20" s="119"/>
      <c r="C20" s="119"/>
      <c r="D20" s="119"/>
      <c r="E20" s="119"/>
      <c r="F20" s="29"/>
      <c r="G20" s="29"/>
      <c r="H20" s="29"/>
      <c r="I20" s="29"/>
      <c r="J20" s="41"/>
    </row>
    <row r="21" spans="1:10" x14ac:dyDescent="0.3">
      <c r="A21" s="129" t="s">
        <v>2</v>
      </c>
      <c r="B21" s="124"/>
      <c r="C21" s="124"/>
      <c r="D21" s="124"/>
      <c r="E21" s="124"/>
      <c r="F21" s="75">
        <f>F19-F20</f>
        <v>0</v>
      </c>
      <c r="G21" s="75">
        <f t="shared" ref="G21:J21" si="3">G19-G20</f>
        <v>0</v>
      </c>
      <c r="H21" s="75">
        <f t="shared" si="3"/>
        <v>0</v>
      </c>
      <c r="I21" s="75">
        <f t="shared" si="3"/>
        <v>0</v>
      </c>
      <c r="J21" s="75">
        <f t="shared" si="3"/>
        <v>0</v>
      </c>
    </row>
    <row r="22" spans="1:10" x14ac:dyDescent="0.3">
      <c r="A22" s="129" t="s">
        <v>53</v>
      </c>
      <c r="B22" s="124"/>
      <c r="C22" s="124"/>
      <c r="D22" s="124"/>
      <c r="E22" s="124"/>
      <c r="F22" s="75">
        <f>F14+F21</f>
        <v>2153.1780000003055</v>
      </c>
      <c r="G22" s="75">
        <f t="shared" ref="G22:J22" si="4">G14+G21</f>
        <v>0</v>
      </c>
      <c r="H22" s="75">
        <f t="shared" si="4"/>
        <v>800</v>
      </c>
      <c r="I22" s="75">
        <f t="shared" si="4"/>
        <v>800</v>
      </c>
      <c r="J22" s="75">
        <f t="shared" si="4"/>
        <v>800</v>
      </c>
    </row>
    <row r="23" spans="1:10" ht="17.399999999999999" x14ac:dyDescent="0.3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6" x14ac:dyDescent="0.3">
      <c r="A24" s="120" t="s">
        <v>54</v>
      </c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0" ht="15.6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5"/>
      <c r="B26" s="26"/>
      <c r="C26" s="26"/>
      <c r="D26" s="27"/>
      <c r="E26" s="28"/>
      <c r="F26" s="3" t="s">
        <v>161</v>
      </c>
      <c r="G26" s="3" t="s">
        <v>162</v>
      </c>
      <c r="H26" s="3" t="s">
        <v>163</v>
      </c>
      <c r="I26" s="3" t="s">
        <v>112</v>
      </c>
      <c r="J26" s="3" t="s">
        <v>164</v>
      </c>
    </row>
    <row r="27" spans="1:10" ht="15" customHeight="1" x14ac:dyDescent="0.3">
      <c r="A27" s="132" t="s">
        <v>55</v>
      </c>
      <c r="B27" s="133"/>
      <c r="C27" s="133"/>
      <c r="D27" s="133"/>
      <c r="E27" s="134"/>
      <c r="F27" s="109">
        <v>18601.169999999998</v>
      </c>
      <c r="G27" s="71">
        <v>-14104</v>
      </c>
      <c r="H27" s="71">
        <v>0</v>
      </c>
      <c r="I27" s="71">
        <v>0</v>
      </c>
      <c r="J27" s="72">
        <v>0</v>
      </c>
    </row>
    <row r="28" spans="1:10" ht="15" customHeight="1" x14ac:dyDescent="0.3">
      <c r="A28" s="129" t="s">
        <v>56</v>
      </c>
      <c r="B28" s="124"/>
      <c r="C28" s="124"/>
      <c r="D28" s="124"/>
      <c r="E28" s="124"/>
      <c r="F28" s="108">
        <f>F22+F27</f>
        <v>20754.348000000304</v>
      </c>
      <c r="G28" s="108">
        <f>G22+G27</f>
        <v>-14104</v>
      </c>
      <c r="H28" s="73">
        <f t="shared" ref="H28:J28" si="5">H22+H27</f>
        <v>800</v>
      </c>
      <c r="I28" s="73">
        <f t="shared" si="5"/>
        <v>800</v>
      </c>
      <c r="J28" s="74">
        <f t="shared" si="5"/>
        <v>800</v>
      </c>
    </row>
    <row r="29" spans="1:10" ht="45" customHeight="1" x14ac:dyDescent="0.3">
      <c r="A29" s="123" t="s">
        <v>57</v>
      </c>
      <c r="B29" s="135"/>
      <c r="C29" s="135"/>
      <c r="D29" s="135"/>
      <c r="E29" s="136"/>
      <c r="F29" s="73">
        <f>F14+F21+F27-F28</f>
        <v>0</v>
      </c>
      <c r="G29" s="73">
        <f t="shared" ref="G29:J29" si="6">G14+G21+G27-G28</f>
        <v>0</v>
      </c>
      <c r="H29" s="73">
        <f t="shared" si="6"/>
        <v>0</v>
      </c>
      <c r="I29" s="73">
        <f t="shared" si="6"/>
        <v>0</v>
      </c>
      <c r="J29" s="74">
        <f t="shared" si="6"/>
        <v>0</v>
      </c>
    </row>
    <row r="30" spans="1:10" ht="15.6" x14ac:dyDescent="0.3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6" x14ac:dyDescent="0.3">
      <c r="A31" s="137" t="s">
        <v>51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7.399999999999999" x14ac:dyDescent="0.3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6.4" x14ac:dyDescent="0.3">
      <c r="A33" s="49"/>
      <c r="B33" s="50"/>
      <c r="C33" s="50"/>
      <c r="D33" s="51"/>
      <c r="E33" s="52"/>
      <c r="F33" s="3" t="s">
        <v>161</v>
      </c>
      <c r="G33" s="3" t="s">
        <v>162</v>
      </c>
      <c r="H33" s="3" t="s">
        <v>163</v>
      </c>
      <c r="I33" s="3" t="s">
        <v>112</v>
      </c>
      <c r="J33" s="3" t="s">
        <v>164</v>
      </c>
    </row>
    <row r="34" spans="1:10" x14ac:dyDescent="0.3">
      <c r="A34" s="132" t="s">
        <v>55</v>
      </c>
      <c r="B34" s="133"/>
      <c r="C34" s="133"/>
      <c r="D34" s="133"/>
      <c r="E34" s="134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132" t="s">
        <v>58</v>
      </c>
      <c r="B35" s="133"/>
      <c r="C35" s="133"/>
      <c r="D35" s="133"/>
      <c r="E35" s="134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132" t="s">
        <v>59</v>
      </c>
      <c r="B36" s="138"/>
      <c r="C36" s="138"/>
      <c r="D36" s="138"/>
      <c r="E36" s="139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129" t="s">
        <v>56</v>
      </c>
      <c r="B37" s="124"/>
      <c r="C37" s="124"/>
      <c r="D37" s="124"/>
      <c r="E37" s="124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3">
        <f t="shared" si="7"/>
        <v>0</v>
      </c>
    </row>
    <row r="38" spans="1:10" ht="17.25" customHeight="1" x14ac:dyDescent="0.3"/>
    <row r="39" spans="1:10" x14ac:dyDescent="0.3">
      <c r="A39" s="130"/>
      <c r="B39" s="131"/>
      <c r="C39" s="131"/>
      <c r="D39" s="131"/>
      <c r="E39" s="131"/>
      <c r="F39" s="131"/>
      <c r="G39" s="131"/>
      <c r="H39" s="131"/>
      <c r="I39" s="131"/>
      <c r="J39" s="131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opLeftCell="A34" workbookViewId="0">
      <selection activeCell="H16" sqref="H1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0.21875" customWidth="1"/>
    <col min="4" max="8" width="25.33203125" customWidth="1"/>
  </cols>
  <sheetData>
    <row r="1" spans="1:8" ht="42" customHeight="1" x14ac:dyDescent="0.3">
      <c r="A1" s="120" t="s">
        <v>165</v>
      </c>
      <c r="B1" s="120"/>
      <c r="C1" s="120"/>
      <c r="D1" s="120"/>
      <c r="E1" s="120"/>
      <c r="F1" s="120"/>
      <c r="G1" s="120"/>
      <c r="H1" s="12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20" t="s">
        <v>18</v>
      </c>
      <c r="B3" s="120"/>
      <c r="C3" s="120"/>
      <c r="D3" s="120"/>
      <c r="E3" s="120"/>
      <c r="F3" s="120"/>
      <c r="G3" s="120"/>
      <c r="H3" s="12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20" t="s">
        <v>4</v>
      </c>
      <c r="B5" s="120"/>
      <c r="C5" s="120"/>
      <c r="D5" s="120"/>
      <c r="E5" s="120"/>
      <c r="F5" s="120"/>
      <c r="G5" s="120"/>
      <c r="H5" s="12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20" t="s">
        <v>34</v>
      </c>
      <c r="B7" s="120"/>
      <c r="C7" s="120"/>
      <c r="D7" s="120"/>
      <c r="E7" s="120"/>
      <c r="F7" s="120"/>
      <c r="G7" s="120"/>
      <c r="H7" s="120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19" t="s">
        <v>5</v>
      </c>
      <c r="B9" s="18" t="s">
        <v>6</v>
      </c>
      <c r="C9" s="18" t="s">
        <v>3</v>
      </c>
      <c r="D9" s="18" t="s">
        <v>161</v>
      </c>
      <c r="E9" s="19" t="s">
        <v>162</v>
      </c>
      <c r="F9" s="19" t="s">
        <v>166</v>
      </c>
      <c r="G9" s="19" t="s">
        <v>113</v>
      </c>
      <c r="H9" s="19" t="s">
        <v>167</v>
      </c>
    </row>
    <row r="10" spans="1:8" x14ac:dyDescent="0.3">
      <c r="A10" s="34"/>
      <c r="B10" s="35"/>
      <c r="C10" s="33" t="s">
        <v>0</v>
      </c>
      <c r="D10" s="95">
        <f>SUM(D12:D15)</f>
        <v>2765284.58</v>
      </c>
      <c r="E10" s="110">
        <f>SUM(E12:E16)</f>
        <v>6656752</v>
      </c>
      <c r="F10" s="95">
        <f>SUM(F12:F16)</f>
        <v>7300360</v>
      </c>
      <c r="G10" s="95">
        <f>SUM(G12:G15)</f>
        <v>4086160</v>
      </c>
      <c r="H10" s="95">
        <f>SUM(H12:H15)</f>
        <v>4086160</v>
      </c>
    </row>
    <row r="11" spans="1:8" ht="15.75" customHeight="1" x14ac:dyDescent="0.3">
      <c r="A11" s="11">
        <v>6</v>
      </c>
      <c r="B11" s="11"/>
      <c r="C11" s="11" t="s">
        <v>7</v>
      </c>
      <c r="D11" s="94">
        <f>SUM(D12:D15)</f>
        <v>2765284.58</v>
      </c>
      <c r="E11" s="97">
        <f>SUM(E12:E15)</f>
        <v>5261752</v>
      </c>
      <c r="F11" s="94">
        <f>SUM(F12:F15)</f>
        <v>5905360</v>
      </c>
      <c r="G11" s="94">
        <f>SUM(G12:G15)</f>
        <v>4086160</v>
      </c>
      <c r="H11" s="94">
        <f>SUM(H12:H15)</f>
        <v>4086160</v>
      </c>
    </row>
    <row r="12" spans="1:8" ht="42.6" customHeight="1" x14ac:dyDescent="0.3">
      <c r="A12" s="11"/>
      <c r="B12" s="15">
        <v>63</v>
      </c>
      <c r="C12" s="15" t="s">
        <v>25</v>
      </c>
      <c r="D12" s="97">
        <v>2276903.75</v>
      </c>
      <c r="E12" s="82">
        <v>4547795</v>
      </c>
      <c r="F12" s="82">
        <v>5156200</v>
      </c>
      <c r="G12" s="82">
        <v>3337000</v>
      </c>
      <c r="H12" s="82">
        <v>3337000</v>
      </c>
    </row>
    <row r="13" spans="1:8" ht="53.4" x14ac:dyDescent="0.3">
      <c r="A13" s="12"/>
      <c r="B13" s="12">
        <v>65</v>
      </c>
      <c r="C13" s="65" t="s">
        <v>101</v>
      </c>
      <c r="D13" s="94">
        <v>35015.08</v>
      </c>
      <c r="E13" s="82">
        <v>62600</v>
      </c>
      <c r="F13" s="82">
        <v>63600</v>
      </c>
      <c r="G13" s="82">
        <v>63600</v>
      </c>
      <c r="H13" s="82">
        <v>63600</v>
      </c>
    </row>
    <row r="14" spans="1:8" ht="53.4" x14ac:dyDescent="0.3">
      <c r="A14" s="12"/>
      <c r="B14" s="12">
        <v>66</v>
      </c>
      <c r="C14" s="65" t="s">
        <v>102</v>
      </c>
      <c r="D14" s="97">
        <v>7633.04</v>
      </c>
      <c r="E14" s="82">
        <v>7800</v>
      </c>
      <c r="F14" s="82">
        <v>7800</v>
      </c>
      <c r="G14" s="82">
        <v>7800</v>
      </c>
      <c r="H14" s="82">
        <v>7800</v>
      </c>
    </row>
    <row r="15" spans="1:8" ht="40.200000000000003" x14ac:dyDescent="0.3">
      <c r="A15" s="12"/>
      <c r="B15" s="12">
        <v>67</v>
      </c>
      <c r="C15" s="65" t="s">
        <v>103</v>
      </c>
      <c r="D15" s="97">
        <v>445732.71</v>
      </c>
      <c r="E15" s="98">
        <v>643557</v>
      </c>
      <c r="F15" s="98">
        <v>677760</v>
      </c>
      <c r="G15" s="98">
        <v>677760</v>
      </c>
      <c r="H15" s="98">
        <v>677760</v>
      </c>
    </row>
    <row r="16" spans="1:8" ht="27" x14ac:dyDescent="0.3">
      <c r="A16" s="12"/>
      <c r="B16" s="12">
        <v>84</v>
      </c>
      <c r="C16" s="65" t="s">
        <v>156</v>
      </c>
      <c r="D16" s="97">
        <v>0</v>
      </c>
      <c r="E16" s="98">
        <v>1395000</v>
      </c>
      <c r="F16" s="98">
        <v>1395000</v>
      </c>
      <c r="G16" s="98">
        <v>0</v>
      </c>
      <c r="H16" s="98">
        <v>0</v>
      </c>
    </row>
    <row r="19" spans="1:8" ht="15.6" customHeight="1" x14ac:dyDescent="0.3">
      <c r="A19" s="120" t="s">
        <v>35</v>
      </c>
      <c r="B19" s="120"/>
      <c r="C19" s="120"/>
      <c r="D19" s="120"/>
      <c r="E19" s="120"/>
      <c r="F19" s="120"/>
      <c r="G19" s="120"/>
      <c r="H19" s="120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19" t="s">
        <v>5</v>
      </c>
      <c r="B21" s="18" t="s">
        <v>6</v>
      </c>
      <c r="C21" s="18" t="s">
        <v>8</v>
      </c>
      <c r="D21" s="18" t="s">
        <v>161</v>
      </c>
      <c r="E21" s="19" t="s">
        <v>162</v>
      </c>
      <c r="F21" s="19" t="s">
        <v>166</v>
      </c>
      <c r="G21" s="19" t="s">
        <v>113</v>
      </c>
      <c r="H21" s="19" t="s">
        <v>167</v>
      </c>
    </row>
    <row r="22" spans="1:8" x14ac:dyDescent="0.3">
      <c r="A22" s="34"/>
      <c r="B22" s="35"/>
      <c r="C22" s="33" t="s">
        <v>1</v>
      </c>
      <c r="D22" s="95">
        <f>SUM(D23+D28)</f>
        <v>2763131.4</v>
      </c>
      <c r="E22" s="95">
        <f>SUM(E23+E28)</f>
        <v>6653426</v>
      </c>
      <c r="F22" s="95">
        <f>SUM(F23+F28)</f>
        <v>7300360</v>
      </c>
      <c r="G22" s="95">
        <f>SUM(G23+G28)</f>
        <v>4095960</v>
      </c>
      <c r="H22" s="95">
        <f>SUM(H23+H28)</f>
        <v>4095960</v>
      </c>
    </row>
    <row r="23" spans="1:8" ht="15.75" customHeight="1" x14ac:dyDescent="0.3">
      <c r="A23" s="11">
        <v>3</v>
      </c>
      <c r="B23" s="11"/>
      <c r="C23" s="11" t="s">
        <v>9</v>
      </c>
      <c r="D23" s="91">
        <f>SUM(D24:D27)</f>
        <v>2696814.9</v>
      </c>
      <c r="E23" s="91">
        <f>SUM(E24:E27)</f>
        <v>3456989</v>
      </c>
      <c r="F23" s="91">
        <f>SUM(F24:F27)</f>
        <v>4133660</v>
      </c>
      <c r="G23" s="91">
        <f>SUM(G24:G27)</f>
        <v>4018560</v>
      </c>
      <c r="H23" s="91">
        <f>SUM(H24:H27)</f>
        <v>4018560</v>
      </c>
    </row>
    <row r="24" spans="1:8" ht="15.75" customHeight="1" x14ac:dyDescent="0.3">
      <c r="A24" s="11"/>
      <c r="B24" s="15">
        <v>31</v>
      </c>
      <c r="C24" s="15" t="s">
        <v>10</v>
      </c>
      <c r="D24" s="94">
        <v>2242935.17</v>
      </c>
      <c r="E24" s="82">
        <v>2806360</v>
      </c>
      <c r="F24" s="82">
        <v>3492700</v>
      </c>
      <c r="G24" s="82">
        <v>3492700</v>
      </c>
      <c r="H24" s="82">
        <v>3492700</v>
      </c>
    </row>
    <row r="25" spans="1:8" x14ac:dyDescent="0.3">
      <c r="A25" s="12"/>
      <c r="B25" s="12">
        <v>32</v>
      </c>
      <c r="C25" s="12" t="s">
        <v>21</v>
      </c>
      <c r="D25" s="97">
        <v>452279.73</v>
      </c>
      <c r="E25" s="82">
        <v>649029</v>
      </c>
      <c r="F25" s="82">
        <v>639360</v>
      </c>
      <c r="G25" s="82">
        <v>524260</v>
      </c>
      <c r="H25" s="82">
        <v>524260</v>
      </c>
    </row>
    <row r="26" spans="1:8" x14ac:dyDescent="0.3">
      <c r="A26" s="12"/>
      <c r="B26" s="12">
        <v>34</v>
      </c>
      <c r="C26" s="13" t="s">
        <v>104</v>
      </c>
      <c r="D26" s="94">
        <v>100</v>
      </c>
      <c r="E26" s="82">
        <v>100</v>
      </c>
      <c r="F26" s="82">
        <v>100</v>
      </c>
      <c r="G26" s="82">
        <v>100</v>
      </c>
      <c r="H26" s="82">
        <v>100</v>
      </c>
    </row>
    <row r="27" spans="1:8" x14ac:dyDescent="0.3">
      <c r="A27" s="12"/>
      <c r="B27" s="12">
        <v>37</v>
      </c>
      <c r="C27" s="13" t="s">
        <v>168</v>
      </c>
      <c r="D27" s="94">
        <v>1500</v>
      </c>
      <c r="E27" s="82">
        <v>1500</v>
      </c>
      <c r="F27" s="82">
        <v>1500</v>
      </c>
      <c r="G27" s="82">
        <v>1500</v>
      </c>
      <c r="H27" s="82">
        <v>1500</v>
      </c>
    </row>
    <row r="28" spans="1:8" ht="26.4" x14ac:dyDescent="0.3">
      <c r="A28" s="14">
        <v>4</v>
      </c>
      <c r="B28" s="14"/>
      <c r="C28" s="23" t="s">
        <v>11</v>
      </c>
      <c r="D28" s="103">
        <f>SUM(D29+D30)</f>
        <v>66316.5</v>
      </c>
      <c r="E28" s="103">
        <f>SUM(E29+E30)</f>
        <v>3196437</v>
      </c>
      <c r="F28" s="103">
        <f>SUM(F29:F30)</f>
        <v>3166700</v>
      </c>
      <c r="G28" s="103">
        <f>SUM(G29:G30)</f>
        <v>77400</v>
      </c>
      <c r="H28" s="103">
        <f>SUM(H29:H30)</f>
        <v>77400</v>
      </c>
    </row>
    <row r="29" spans="1:8" ht="26.4" x14ac:dyDescent="0.3">
      <c r="A29" s="15"/>
      <c r="B29" s="15">
        <v>42</v>
      </c>
      <c r="C29" s="24" t="s">
        <v>12</v>
      </c>
      <c r="D29" s="94">
        <v>45296.5</v>
      </c>
      <c r="E29" s="82">
        <v>156400</v>
      </c>
      <c r="F29" s="82">
        <v>147600</v>
      </c>
      <c r="G29" s="82">
        <v>77400</v>
      </c>
      <c r="H29" s="82">
        <v>77400</v>
      </c>
    </row>
    <row r="30" spans="1:8" ht="26.4" x14ac:dyDescent="0.3">
      <c r="A30" s="15"/>
      <c r="B30" s="15">
        <v>45</v>
      </c>
      <c r="C30" s="24" t="s">
        <v>114</v>
      </c>
      <c r="D30" s="94">
        <v>21020</v>
      </c>
      <c r="E30" s="82">
        <v>3040037</v>
      </c>
      <c r="F30" s="82">
        <v>3019100</v>
      </c>
      <c r="G30" s="82">
        <v>0</v>
      </c>
      <c r="H30" s="82">
        <v>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topLeftCell="A46" workbookViewId="0">
      <selection activeCell="F39" sqref="F39"/>
    </sheetView>
  </sheetViews>
  <sheetFormatPr defaultRowHeight="14.4" x14ac:dyDescent="0.3"/>
  <cols>
    <col min="1" max="1" width="26.33203125" customWidth="1"/>
    <col min="2" max="6" width="25.33203125" customWidth="1"/>
  </cols>
  <sheetData>
    <row r="1" spans="1:6" ht="42" customHeight="1" x14ac:dyDescent="0.3">
      <c r="A1" s="120" t="s">
        <v>165</v>
      </c>
      <c r="B1" s="120"/>
      <c r="C1" s="120"/>
      <c r="D1" s="120"/>
      <c r="E1" s="120"/>
      <c r="F1" s="12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40" t="s">
        <v>18</v>
      </c>
      <c r="B3" s="140"/>
      <c r="C3" s="140"/>
      <c r="D3" s="140"/>
      <c r="E3" s="140"/>
      <c r="F3" s="140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120" t="s">
        <v>4</v>
      </c>
      <c r="B5" s="120"/>
      <c r="C5" s="120"/>
      <c r="D5" s="120"/>
      <c r="E5" s="120"/>
      <c r="F5" s="120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120" t="s">
        <v>36</v>
      </c>
      <c r="B7" s="120"/>
      <c r="C7" s="120"/>
      <c r="D7" s="120"/>
      <c r="E7" s="120"/>
      <c r="F7" s="120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9" t="s">
        <v>38</v>
      </c>
      <c r="B9" s="18" t="s">
        <v>161</v>
      </c>
      <c r="C9" s="19" t="s">
        <v>162</v>
      </c>
      <c r="D9" s="19" t="s">
        <v>166</v>
      </c>
      <c r="E9" s="19" t="s">
        <v>113</v>
      </c>
      <c r="F9" s="19" t="s">
        <v>167</v>
      </c>
    </row>
    <row r="10" spans="1:6" ht="24" customHeight="1" x14ac:dyDescent="0.3">
      <c r="A10" s="36" t="s">
        <v>0</v>
      </c>
      <c r="B10" s="95">
        <f>SUM(B11+B18+B21+B23)</f>
        <v>2765284.58</v>
      </c>
      <c r="C10" s="110">
        <f>SUM(C11+C18+C21+C23+C26+C27)</f>
        <v>6656752</v>
      </c>
      <c r="D10" s="95">
        <f>SUM(D11+D18+D21+D23+D27)</f>
        <v>7300360</v>
      </c>
      <c r="E10" s="95">
        <f>SUM(E11+E18+E21+E23)</f>
        <v>4086160</v>
      </c>
      <c r="F10" s="95">
        <f>SUM(F11+F18+F21+F23)</f>
        <v>4086160</v>
      </c>
    </row>
    <row r="11" spans="1:6" ht="21.6" customHeight="1" x14ac:dyDescent="0.3">
      <c r="A11" s="23" t="s">
        <v>41</v>
      </c>
      <c r="B11" s="96">
        <f>SUM(B12:B16)</f>
        <v>445732.70999999996</v>
      </c>
      <c r="C11" s="96">
        <f>SUM(C12:C17)</f>
        <v>643557</v>
      </c>
      <c r="D11" s="96">
        <f>SUM(D12:D17)</f>
        <v>677760</v>
      </c>
      <c r="E11" s="96">
        <f>SUM(E12:E17)</f>
        <v>677760</v>
      </c>
      <c r="F11" s="96">
        <f>SUM(F12:F17)</f>
        <v>677760</v>
      </c>
    </row>
    <row r="12" spans="1:6" ht="32.4" customHeight="1" x14ac:dyDescent="0.3">
      <c r="A12" s="64" t="s">
        <v>105</v>
      </c>
      <c r="B12" s="97">
        <v>129472.92</v>
      </c>
      <c r="C12" s="98">
        <v>106300</v>
      </c>
      <c r="D12" s="98">
        <v>115400</v>
      </c>
      <c r="E12" s="98">
        <v>115400</v>
      </c>
      <c r="F12" s="98">
        <v>115400</v>
      </c>
    </row>
    <row r="13" spans="1:6" ht="33.6" customHeight="1" x14ac:dyDescent="0.3">
      <c r="A13" s="66" t="s">
        <v>169</v>
      </c>
      <c r="B13" s="97">
        <v>187787.53</v>
      </c>
      <c r="C13" s="98">
        <v>238357</v>
      </c>
      <c r="D13" s="98">
        <v>207660</v>
      </c>
      <c r="E13" s="98">
        <v>207660</v>
      </c>
      <c r="F13" s="98">
        <v>207660</v>
      </c>
    </row>
    <row r="14" spans="1:6" ht="31.2" customHeight="1" x14ac:dyDescent="0.3">
      <c r="A14" s="66" t="s">
        <v>106</v>
      </c>
      <c r="B14" s="97">
        <v>11983.87</v>
      </c>
      <c r="C14" s="98">
        <v>25700</v>
      </c>
      <c r="D14" s="98">
        <v>25700</v>
      </c>
      <c r="E14" s="98">
        <v>25700</v>
      </c>
      <c r="F14" s="98">
        <v>25700</v>
      </c>
    </row>
    <row r="15" spans="1:6" ht="31.2" customHeight="1" x14ac:dyDescent="0.3">
      <c r="A15" s="66" t="s">
        <v>148</v>
      </c>
      <c r="B15" s="97">
        <v>64212.800000000003</v>
      </c>
      <c r="C15" s="98">
        <v>123200</v>
      </c>
      <c r="D15" s="98">
        <v>179000</v>
      </c>
      <c r="E15" s="98">
        <v>179000</v>
      </c>
      <c r="F15" s="98">
        <v>179000</v>
      </c>
    </row>
    <row r="16" spans="1:6" ht="30.6" customHeight="1" x14ac:dyDescent="0.3">
      <c r="A16" s="66" t="s">
        <v>123</v>
      </c>
      <c r="B16" s="97">
        <v>52275.59</v>
      </c>
      <c r="C16" s="98">
        <v>0</v>
      </c>
      <c r="D16" s="98">
        <v>0</v>
      </c>
      <c r="E16" s="98">
        <v>0</v>
      </c>
      <c r="F16" s="98">
        <v>0</v>
      </c>
    </row>
    <row r="17" spans="1:6" ht="30.6" customHeight="1" x14ac:dyDescent="0.3">
      <c r="A17" s="66" t="s">
        <v>170</v>
      </c>
      <c r="B17" s="97">
        <v>0</v>
      </c>
      <c r="C17" s="97">
        <v>150000</v>
      </c>
      <c r="D17" s="97">
        <v>150000</v>
      </c>
      <c r="E17" s="97">
        <v>150000</v>
      </c>
      <c r="F17" s="97">
        <v>150000</v>
      </c>
    </row>
    <row r="18" spans="1:6" ht="23.4" customHeight="1" x14ac:dyDescent="0.3">
      <c r="A18" s="68" t="s">
        <v>43</v>
      </c>
      <c r="B18" s="99">
        <f>SUM(B19:B20)</f>
        <v>7633.04</v>
      </c>
      <c r="C18" s="99">
        <f>SUM(C19:C20)</f>
        <v>7800</v>
      </c>
      <c r="D18" s="99">
        <f>SUM(D19:D20)</f>
        <v>7800</v>
      </c>
      <c r="E18" s="99">
        <f t="shared" ref="E18:F18" si="0">SUM(E19:E20)</f>
        <v>7800</v>
      </c>
      <c r="F18" s="99">
        <f t="shared" si="0"/>
        <v>7800</v>
      </c>
    </row>
    <row r="19" spans="1:6" ht="24" customHeight="1" x14ac:dyDescent="0.3">
      <c r="A19" s="64" t="s">
        <v>128</v>
      </c>
      <c r="B19" s="100">
        <v>4018.24</v>
      </c>
      <c r="C19" s="100">
        <v>3800</v>
      </c>
      <c r="D19" s="100">
        <v>3800</v>
      </c>
      <c r="E19" s="100">
        <v>3800</v>
      </c>
      <c r="F19" s="100">
        <v>3800</v>
      </c>
    </row>
    <row r="20" spans="1:6" ht="34.950000000000003" customHeight="1" x14ac:dyDescent="0.3">
      <c r="A20" s="66" t="s">
        <v>124</v>
      </c>
      <c r="B20" s="100">
        <v>3614.8</v>
      </c>
      <c r="C20" s="100">
        <v>4000</v>
      </c>
      <c r="D20" s="100">
        <v>4000</v>
      </c>
      <c r="E20" s="100">
        <v>4000</v>
      </c>
      <c r="F20" s="100">
        <v>4000</v>
      </c>
    </row>
    <row r="21" spans="1:6" ht="28.2" customHeight="1" x14ac:dyDescent="0.3">
      <c r="A21" s="68" t="s">
        <v>40</v>
      </c>
      <c r="B21" s="101">
        <v>35015.08</v>
      </c>
      <c r="C21" s="101">
        <v>62600</v>
      </c>
      <c r="D21" s="101">
        <v>63600</v>
      </c>
      <c r="E21" s="101">
        <v>63600</v>
      </c>
      <c r="F21" s="101">
        <v>63600</v>
      </c>
    </row>
    <row r="22" spans="1:6" ht="43.2" x14ac:dyDescent="0.3">
      <c r="A22" s="66" t="s">
        <v>125</v>
      </c>
      <c r="B22" s="100">
        <v>35015.08</v>
      </c>
      <c r="C22" s="100">
        <v>62600</v>
      </c>
      <c r="D22" s="100">
        <v>63600</v>
      </c>
      <c r="E22" s="100">
        <v>63600</v>
      </c>
      <c r="F22" s="100">
        <v>63600</v>
      </c>
    </row>
    <row r="23" spans="1:6" ht="24.6" customHeight="1" x14ac:dyDescent="0.3">
      <c r="A23" s="68" t="s">
        <v>39</v>
      </c>
      <c r="B23" s="101">
        <f>SUM(B24:B26)</f>
        <v>2276903.75</v>
      </c>
      <c r="C23" s="101">
        <f>SUM(C24:C25)</f>
        <v>4526131</v>
      </c>
      <c r="D23" s="101">
        <f>SUM(D24:D26)</f>
        <v>5156200</v>
      </c>
      <c r="E23" s="101">
        <f>SUM(E24:E26)</f>
        <v>3337000</v>
      </c>
      <c r="F23" s="101">
        <f>SUM(F24:F26)</f>
        <v>3337000</v>
      </c>
    </row>
    <row r="24" spans="1:6" ht="36" customHeight="1" x14ac:dyDescent="0.3">
      <c r="A24" s="66" t="s">
        <v>171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</row>
    <row r="25" spans="1:6" ht="34.200000000000003" customHeight="1" x14ac:dyDescent="0.3">
      <c r="A25" s="66" t="s">
        <v>126</v>
      </c>
      <c r="B25" s="100">
        <v>2261245.35</v>
      </c>
      <c r="C25" s="100">
        <v>4526131</v>
      </c>
      <c r="D25" s="100">
        <v>5134200</v>
      </c>
      <c r="E25" s="100">
        <v>3315000</v>
      </c>
      <c r="F25" s="100">
        <v>3315000</v>
      </c>
    </row>
    <row r="26" spans="1:6" ht="43.2" x14ac:dyDescent="0.3">
      <c r="A26" s="66" t="s">
        <v>127</v>
      </c>
      <c r="B26" s="100">
        <v>15658.4</v>
      </c>
      <c r="C26" s="100">
        <v>21664</v>
      </c>
      <c r="D26" s="100">
        <v>22000</v>
      </c>
      <c r="E26" s="100">
        <v>22000</v>
      </c>
      <c r="F26" s="100">
        <v>22000</v>
      </c>
    </row>
    <row r="27" spans="1:6" ht="33" customHeight="1" x14ac:dyDescent="0.3">
      <c r="A27" s="111" t="s">
        <v>172</v>
      </c>
      <c r="B27" s="116">
        <f>SUM(B28:B30)</f>
        <v>0</v>
      </c>
      <c r="C27" s="116">
        <v>1395000</v>
      </c>
      <c r="D27" s="117">
        <v>1395000</v>
      </c>
      <c r="E27" s="116">
        <f>SUM(E28:E30)</f>
        <v>0</v>
      </c>
      <c r="F27" s="101">
        <f>SUM(F28:F30)</f>
        <v>0</v>
      </c>
    </row>
    <row r="30" spans="1:6" ht="15.75" customHeight="1" x14ac:dyDescent="0.3">
      <c r="A30" s="120" t="s">
        <v>37</v>
      </c>
      <c r="B30" s="120"/>
      <c r="C30" s="120"/>
      <c r="D30" s="120"/>
      <c r="E30" s="120"/>
      <c r="F30" s="120"/>
    </row>
    <row r="31" spans="1:6" ht="17.399999999999999" x14ac:dyDescent="0.3">
      <c r="A31" s="4"/>
      <c r="B31" s="4"/>
      <c r="C31" s="4"/>
      <c r="D31" s="4"/>
      <c r="E31" s="5"/>
      <c r="F31" s="5"/>
    </row>
    <row r="32" spans="1:6" ht="26.4" x14ac:dyDescent="0.3">
      <c r="A32" s="19" t="s">
        <v>38</v>
      </c>
      <c r="B32" s="18" t="s">
        <v>161</v>
      </c>
      <c r="C32" s="19" t="s">
        <v>162</v>
      </c>
      <c r="D32" s="19" t="s">
        <v>166</v>
      </c>
      <c r="E32" s="19" t="s">
        <v>113</v>
      </c>
      <c r="F32" s="19" t="s">
        <v>167</v>
      </c>
    </row>
    <row r="33" spans="1:6" ht="24.6" customHeight="1" x14ac:dyDescent="0.3">
      <c r="A33" s="36" t="s">
        <v>1</v>
      </c>
      <c r="B33" s="95">
        <f>SUM(B34+B40+B44+B45+B46+B47+B48+B49+B50+B51)</f>
        <v>2763088.89</v>
      </c>
      <c r="C33" s="110">
        <f>SUM(C34+C40+C45+C46+C44+C47+C48+C49+C50+C51+C52)</f>
        <v>6653426</v>
      </c>
      <c r="D33" s="95">
        <f>SUM(D34+D40+D45+D47+D48+D49+D50+D51+D52)</f>
        <v>7300360</v>
      </c>
      <c r="E33" s="95">
        <f>SUM(E34+E40+E45+E47+E48+E49+E50+E51)</f>
        <v>4086160</v>
      </c>
      <c r="F33" s="95">
        <f>SUM(F34+F40+F45+F47+F48+F49+F50+F51)</f>
        <v>4086160</v>
      </c>
    </row>
    <row r="34" spans="1:6" ht="20.399999999999999" customHeight="1" x14ac:dyDescent="0.3">
      <c r="A34" s="23" t="s">
        <v>41</v>
      </c>
      <c r="B34" s="99">
        <f>SUM(B35:B38)</f>
        <v>454408.01</v>
      </c>
      <c r="C34" s="99">
        <f>SUM(C35:C39)</f>
        <v>643557</v>
      </c>
      <c r="D34" s="99">
        <f>SUM(D35:D39)</f>
        <v>677760</v>
      </c>
      <c r="E34" s="99">
        <f>SUM(E35:E39)</f>
        <v>677760</v>
      </c>
      <c r="F34" s="99">
        <f>SUM(F35:F39)</f>
        <v>677760</v>
      </c>
    </row>
    <row r="35" spans="1:6" ht="21" customHeight="1" x14ac:dyDescent="0.3">
      <c r="A35" s="13" t="s">
        <v>105</v>
      </c>
      <c r="B35" s="94">
        <v>129875.25</v>
      </c>
      <c r="C35" s="82">
        <v>106300</v>
      </c>
      <c r="D35" s="82">
        <v>115400</v>
      </c>
      <c r="E35" s="82">
        <v>115400</v>
      </c>
      <c r="F35" s="82">
        <v>115400</v>
      </c>
    </row>
    <row r="36" spans="1:6" ht="34.950000000000003" customHeight="1" x14ac:dyDescent="0.3">
      <c r="A36" s="67" t="s">
        <v>169</v>
      </c>
      <c r="B36" s="97">
        <v>196713.9</v>
      </c>
      <c r="C36" s="98">
        <v>238357</v>
      </c>
      <c r="D36" s="98">
        <v>207660</v>
      </c>
      <c r="E36" s="98">
        <v>207660</v>
      </c>
      <c r="F36" s="98">
        <v>207660</v>
      </c>
    </row>
    <row r="37" spans="1:6" ht="30" customHeight="1" x14ac:dyDescent="0.3">
      <c r="A37" s="24" t="s">
        <v>106</v>
      </c>
      <c r="B37" s="97">
        <v>11330.47</v>
      </c>
      <c r="C37" s="98">
        <v>25700</v>
      </c>
      <c r="D37" s="98">
        <v>25700</v>
      </c>
      <c r="E37" s="98">
        <v>25700</v>
      </c>
      <c r="F37" s="98">
        <v>25700</v>
      </c>
    </row>
    <row r="38" spans="1:6" ht="39" customHeight="1" x14ac:dyDescent="0.3">
      <c r="A38" s="17" t="s">
        <v>147</v>
      </c>
      <c r="B38" s="98">
        <v>116488.39</v>
      </c>
      <c r="C38" s="98">
        <v>123200</v>
      </c>
      <c r="D38" s="98">
        <v>179000</v>
      </c>
      <c r="E38" s="98">
        <v>179000</v>
      </c>
      <c r="F38" s="102">
        <v>179000</v>
      </c>
    </row>
    <row r="39" spans="1:6" ht="39" customHeight="1" x14ac:dyDescent="0.3">
      <c r="A39" s="17" t="s">
        <v>173</v>
      </c>
      <c r="B39" s="98">
        <v>0</v>
      </c>
      <c r="C39" s="98">
        <v>150000</v>
      </c>
      <c r="D39" s="98">
        <v>150000</v>
      </c>
      <c r="E39" s="98">
        <v>150000</v>
      </c>
      <c r="F39" s="102">
        <v>150000</v>
      </c>
    </row>
    <row r="40" spans="1:6" ht="23.4" customHeight="1" x14ac:dyDescent="0.3">
      <c r="A40" s="68" t="s">
        <v>43</v>
      </c>
      <c r="B40" s="103">
        <f>SUM(B41:B43)</f>
        <v>6992.08</v>
      </c>
      <c r="C40" s="103">
        <f>SUM(C41:C43)</f>
        <v>7800</v>
      </c>
      <c r="D40" s="103">
        <v>7800</v>
      </c>
      <c r="E40" s="103">
        <f>SUM(E41:E43)</f>
        <v>7800</v>
      </c>
      <c r="F40" s="103">
        <f>SUM(F41:F43)</f>
        <v>7800</v>
      </c>
    </row>
    <row r="41" spans="1:6" ht="21.6" customHeight="1" x14ac:dyDescent="0.3">
      <c r="A41" s="64" t="s">
        <v>129</v>
      </c>
      <c r="B41" s="82">
        <v>3925.83</v>
      </c>
      <c r="C41" s="87">
        <v>3800</v>
      </c>
      <c r="D41" s="87">
        <v>3800</v>
      </c>
      <c r="E41" s="87">
        <v>3800</v>
      </c>
      <c r="F41" s="87">
        <v>3800</v>
      </c>
    </row>
    <row r="42" spans="1:6" ht="24" customHeight="1" x14ac:dyDescent="0.3">
      <c r="A42" s="64" t="s">
        <v>107</v>
      </c>
      <c r="B42" s="82">
        <v>0</v>
      </c>
      <c r="C42" s="87">
        <v>0</v>
      </c>
      <c r="D42" s="87">
        <v>0</v>
      </c>
      <c r="E42" s="87">
        <v>0</v>
      </c>
      <c r="F42" s="87">
        <v>0</v>
      </c>
    </row>
    <row r="43" spans="1:6" ht="36" customHeight="1" x14ac:dyDescent="0.3">
      <c r="A43" s="66" t="s">
        <v>130</v>
      </c>
      <c r="B43" s="82">
        <v>3066.25</v>
      </c>
      <c r="C43" s="87">
        <v>4000</v>
      </c>
      <c r="D43" s="87">
        <v>4000</v>
      </c>
      <c r="E43" s="87">
        <v>4000</v>
      </c>
      <c r="F43" s="87">
        <v>4000</v>
      </c>
    </row>
    <row r="44" spans="1:6" ht="36" customHeight="1" x14ac:dyDescent="0.3">
      <c r="A44" s="66" t="s">
        <v>115</v>
      </c>
      <c r="B44" s="82">
        <v>598.26</v>
      </c>
      <c r="C44" s="87">
        <v>548</v>
      </c>
      <c r="D44" s="87">
        <v>0</v>
      </c>
      <c r="E44" s="87">
        <v>0</v>
      </c>
      <c r="F44" s="87">
        <v>0</v>
      </c>
    </row>
    <row r="45" spans="1:6" ht="42" customHeight="1" x14ac:dyDescent="0.3">
      <c r="A45" s="66" t="s">
        <v>125</v>
      </c>
      <c r="B45" s="87">
        <v>31605.68</v>
      </c>
      <c r="C45" s="87">
        <v>62600</v>
      </c>
      <c r="D45" s="104">
        <v>63600</v>
      </c>
      <c r="E45" s="104">
        <v>63600</v>
      </c>
      <c r="F45" s="104">
        <v>63600</v>
      </c>
    </row>
    <row r="46" spans="1:6" ht="42" customHeight="1" x14ac:dyDescent="0.3">
      <c r="A46" s="66" t="s">
        <v>116</v>
      </c>
      <c r="B46" s="87">
        <v>4235.07</v>
      </c>
      <c r="C46" s="87">
        <v>3409</v>
      </c>
      <c r="D46" s="104">
        <v>0</v>
      </c>
      <c r="E46" s="104">
        <v>0</v>
      </c>
      <c r="F46" s="104">
        <v>0</v>
      </c>
    </row>
    <row r="47" spans="1:6" ht="38.4" customHeight="1" x14ac:dyDescent="0.3">
      <c r="A47" s="66" t="s">
        <v>174</v>
      </c>
      <c r="B47" s="105">
        <v>0</v>
      </c>
      <c r="C47" s="105">
        <v>0</v>
      </c>
      <c r="D47" s="106"/>
      <c r="E47" s="106"/>
      <c r="F47" s="106"/>
    </row>
    <row r="48" spans="1:6" ht="38.4" customHeight="1" x14ac:dyDescent="0.3">
      <c r="A48" s="66" t="s">
        <v>126</v>
      </c>
      <c r="B48" s="105">
        <v>2252938.65</v>
      </c>
      <c r="C48" s="105">
        <v>4515645</v>
      </c>
      <c r="D48" s="104">
        <v>5134200</v>
      </c>
      <c r="E48" s="104">
        <v>3315000</v>
      </c>
      <c r="F48" s="104">
        <v>3315000</v>
      </c>
    </row>
    <row r="49" spans="1:6" ht="35.4" customHeight="1" x14ac:dyDescent="0.3">
      <c r="A49" s="66" t="s">
        <v>108</v>
      </c>
      <c r="B49" s="87">
        <v>0</v>
      </c>
      <c r="C49" s="87">
        <v>0</v>
      </c>
      <c r="D49" s="104">
        <v>0</v>
      </c>
      <c r="E49" s="104">
        <v>0</v>
      </c>
      <c r="F49" s="104">
        <v>0</v>
      </c>
    </row>
    <row r="50" spans="1:6" ht="42" customHeight="1" x14ac:dyDescent="0.3">
      <c r="A50" s="66" t="s">
        <v>131</v>
      </c>
      <c r="B50" s="87">
        <v>12311.14</v>
      </c>
      <c r="C50" s="105">
        <v>21664</v>
      </c>
      <c r="D50" s="107">
        <v>22000</v>
      </c>
      <c r="E50" s="107">
        <v>22000</v>
      </c>
      <c r="F50" s="104">
        <v>22000</v>
      </c>
    </row>
    <row r="51" spans="1:6" ht="55.95" customHeight="1" x14ac:dyDescent="0.3">
      <c r="A51" s="66" t="s">
        <v>122</v>
      </c>
      <c r="B51" s="87">
        <v>0</v>
      </c>
      <c r="C51" s="105">
        <v>3203</v>
      </c>
      <c r="D51" s="107">
        <v>0</v>
      </c>
      <c r="E51" s="107">
        <v>0</v>
      </c>
      <c r="F51" s="104">
        <v>0</v>
      </c>
    </row>
    <row r="52" spans="1:6" ht="55.95" customHeight="1" x14ac:dyDescent="0.3">
      <c r="A52" s="66" t="s">
        <v>157</v>
      </c>
      <c r="B52" s="87">
        <v>0</v>
      </c>
      <c r="C52" s="105">
        <v>1395000</v>
      </c>
      <c r="D52" s="107">
        <v>1395000</v>
      </c>
      <c r="E52" s="107">
        <v>0</v>
      </c>
      <c r="F52" s="104">
        <v>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5" sqref="D15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20" t="s">
        <v>165</v>
      </c>
      <c r="B1" s="120"/>
      <c r="C1" s="120"/>
      <c r="D1" s="120"/>
      <c r="E1" s="120"/>
      <c r="F1" s="12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20" t="s">
        <v>18</v>
      </c>
      <c r="B3" s="120"/>
      <c r="C3" s="120"/>
      <c r="D3" s="120"/>
      <c r="E3" s="121"/>
      <c r="F3" s="121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20" t="s">
        <v>4</v>
      </c>
      <c r="B5" s="122"/>
      <c r="C5" s="122"/>
      <c r="D5" s="122"/>
      <c r="E5" s="122"/>
      <c r="F5" s="122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20" t="s">
        <v>13</v>
      </c>
      <c r="B7" s="141"/>
      <c r="C7" s="141"/>
      <c r="D7" s="141"/>
      <c r="E7" s="141"/>
      <c r="F7" s="141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9" t="s">
        <v>38</v>
      </c>
      <c r="B9" s="18" t="s">
        <v>161</v>
      </c>
      <c r="C9" s="19" t="s">
        <v>162</v>
      </c>
      <c r="D9" s="19" t="s">
        <v>166</v>
      </c>
      <c r="E9" s="19" t="s">
        <v>113</v>
      </c>
      <c r="F9" s="19" t="s">
        <v>167</v>
      </c>
    </row>
    <row r="10" spans="1:6" ht="15.75" customHeight="1" x14ac:dyDescent="0.3">
      <c r="A10" s="11" t="s">
        <v>14</v>
      </c>
      <c r="B10" s="91">
        <v>2763131.4</v>
      </c>
      <c r="C10" s="92">
        <v>6653426</v>
      </c>
      <c r="D10" s="92">
        <v>7300360</v>
      </c>
      <c r="E10" s="92">
        <v>4086160</v>
      </c>
      <c r="F10" s="92">
        <v>4086160</v>
      </c>
    </row>
    <row r="11" spans="1:6" ht="15.75" customHeight="1" x14ac:dyDescent="0.3">
      <c r="A11" s="11" t="s">
        <v>109</v>
      </c>
      <c r="B11" s="93">
        <v>2763131.4</v>
      </c>
      <c r="C11" s="80">
        <v>6653426</v>
      </c>
      <c r="D11" s="80">
        <v>7300360</v>
      </c>
      <c r="E11" s="80">
        <v>4086160</v>
      </c>
      <c r="F11" s="80">
        <v>4086160</v>
      </c>
    </row>
    <row r="12" spans="1:6" x14ac:dyDescent="0.3">
      <c r="A12" s="16" t="s">
        <v>110</v>
      </c>
      <c r="B12" s="94">
        <v>2763131.4</v>
      </c>
      <c r="C12" s="82">
        <v>6653426</v>
      </c>
      <c r="D12" s="82">
        <v>7300360</v>
      </c>
      <c r="E12" s="82">
        <v>4086160</v>
      </c>
      <c r="F12" s="82">
        <v>4086160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B26" sqref="B2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20" t="s">
        <v>165</v>
      </c>
      <c r="B1" s="120"/>
      <c r="C1" s="120"/>
      <c r="D1" s="120"/>
      <c r="E1" s="120"/>
      <c r="F1" s="120"/>
      <c r="G1" s="120"/>
      <c r="H1" s="12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20" t="s">
        <v>18</v>
      </c>
      <c r="B3" s="120"/>
      <c r="C3" s="120"/>
      <c r="D3" s="120"/>
      <c r="E3" s="120"/>
      <c r="F3" s="120"/>
      <c r="G3" s="120"/>
      <c r="H3" s="12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20" t="s">
        <v>45</v>
      </c>
      <c r="B5" s="120"/>
      <c r="C5" s="120"/>
      <c r="D5" s="120"/>
      <c r="E5" s="120"/>
      <c r="F5" s="120"/>
      <c r="G5" s="120"/>
      <c r="H5" s="12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9" t="s">
        <v>5</v>
      </c>
      <c r="B7" s="18" t="s">
        <v>6</v>
      </c>
      <c r="C7" s="18" t="s">
        <v>27</v>
      </c>
      <c r="D7" s="18" t="s">
        <v>161</v>
      </c>
      <c r="E7" s="19" t="s">
        <v>162</v>
      </c>
      <c r="F7" s="19" t="s">
        <v>166</v>
      </c>
      <c r="G7" s="19" t="s">
        <v>113</v>
      </c>
      <c r="H7" s="19" t="s">
        <v>167</v>
      </c>
    </row>
    <row r="8" spans="1:8" x14ac:dyDescent="0.3">
      <c r="A8" s="34"/>
      <c r="B8" s="35"/>
      <c r="C8" s="33" t="s">
        <v>47</v>
      </c>
      <c r="D8" s="35"/>
      <c r="E8" s="34"/>
      <c r="F8" s="112"/>
      <c r="G8" s="34"/>
      <c r="H8" s="34"/>
    </row>
    <row r="9" spans="1:8" ht="26.4" x14ac:dyDescent="0.3">
      <c r="A9" s="11">
        <v>8</v>
      </c>
      <c r="B9" s="11"/>
      <c r="C9" s="11" t="s">
        <v>15</v>
      </c>
      <c r="D9" s="8"/>
      <c r="E9" s="9"/>
      <c r="F9" s="82"/>
      <c r="G9" s="9"/>
      <c r="H9" s="9"/>
    </row>
    <row r="10" spans="1:8" x14ac:dyDescent="0.3">
      <c r="A10" s="11"/>
      <c r="B10" s="15">
        <v>81</v>
      </c>
      <c r="C10" s="15" t="s">
        <v>22</v>
      </c>
      <c r="D10" s="8"/>
      <c r="E10" s="9"/>
      <c r="F10" s="82"/>
      <c r="G10" s="9"/>
      <c r="H10" s="9"/>
    </row>
    <row r="11" spans="1:8" x14ac:dyDescent="0.3">
      <c r="A11" s="11"/>
      <c r="B11" s="15"/>
      <c r="C11" s="37"/>
      <c r="D11" s="8"/>
      <c r="E11" s="9"/>
      <c r="F11" s="9"/>
      <c r="G11" s="9"/>
      <c r="H11" s="9"/>
    </row>
    <row r="12" spans="1:8" x14ac:dyDescent="0.3">
      <c r="A12" s="11"/>
      <c r="B12" s="15"/>
      <c r="C12" s="33" t="s">
        <v>50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3" t="s">
        <v>16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4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I14" sqref="I14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20" t="s">
        <v>165</v>
      </c>
      <c r="B1" s="120"/>
      <c r="C1" s="120"/>
      <c r="D1" s="120"/>
      <c r="E1" s="120"/>
      <c r="F1" s="12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20" t="s">
        <v>18</v>
      </c>
      <c r="B3" s="120"/>
      <c r="C3" s="120"/>
      <c r="D3" s="120"/>
      <c r="E3" s="120"/>
      <c r="F3" s="120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20" t="s">
        <v>46</v>
      </c>
      <c r="B5" s="120"/>
      <c r="C5" s="120"/>
      <c r="D5" s="120"/>
      <c r="E5" s="120"/>
      <c r="F5" s="120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8" t="s">
        <v>38</v>
      </c>
      <c r="B7" s="18" t="s">
        <v>161</v>
      </c>
      <c r="C7" s="19" t="s">
        <v>162</v>
      </c>
      <c r="D7" s="19" t="s">
        <v>166</v>
      </c>
      <c r="E7" s="19" t="s">
        <v>113</v>
      </c>
      <c r="F7" s="19" t="s">
        <v>167</v>
      </c>
    </row>
    <row r="8" spans="1:6" x14ac:dyDescent="0.3">
      <c r="A8" s="11" t="s">
        <v>47</v>
      </c>
      <c r="B8" s="8"/>
      <c r="C8" s="9"/>
      <c r="D8" s="9"/>
      <c r="E8" s="9"/>
      <c r="F8" s="9"/>
    </row>
    <row r="9" spans="1:6" ht="26.4" x14ac:dyDescent="0.3">
      <c r="A9" s="11" t="s">
        <v>48</v>
      </c>
      <c r="B9" s="8"/>
      <c r="C9" s="9"/>
      <c r="D9" s="9"/>
      <c r="E9" s="9"/>
      <c r="F9" s="9"/>
    </row>
    <row r="10" spans="1:6" ht="26.4" x14ac:dyDescent="0.3">
      <c r="A10" s="17" t="s">
        <v>49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50</v>
      </c>
      <c r="B12" s="8"/>
      <c r="C12" s="9"/>
      <c r="D12" s="9"/>
      <c r="E12" s="9"/>
      <c r="F12" s="9"/>
    </row>
    <row r="13" spans="1:6" x14ac:dyDescent="0.3">
      <c r="A13" s="23" t="s">
        <v>41</v>
      </c>
      <c r="B13" s="8"/>
      <c r="C13" s="9"/>
      <c r="D13" s="9"/>
      <c r="E13" s="9"/>
      <c r="F13" s="9"/>
    </row>
    <row r="14" spans="1:6" x14ac:dyDescent="0.3">
      <c r="A14" s="13" t="s">
        <v>42</v>
      </c>
      <c r="B14" s="8"/>
      <c r="C14" s="9"/>
      <c r="D14" s="9"/>
      <c r="E14" s="9"/>
      <c r="F14" s="10"/>
    </row>
    <row r="15" spans="1:6" x14ac:dyDescent="0.3">
      <c r="A15" s="23" t="s">
        <v>43</v>
      </c>
      <c r="B15" s="8"/>
      <c r="C15" s="9"/>
      <c r="D15" s="9"/>
      <c r="E15" s="9"/>
      <c r="F15" s="10"/>
    </row>
    <row r="16" spans="1:6" x14ac:dyDescent="0.3">
      <c r="A16" s="13" t="s">
        <v>44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0"/>
  <sheetViews>
    <sheetView tabSelected="1" topLeftCell="A142" workbookViewId="0">
      <selection activeCell="I96" sqref="I9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12" ht="42" customHeight="1" x14ac:dyDescent="0.3">
      <c r="A1" s="120" t="s">
        <v>165</v>
      </c>
      <c r="B1" s="120"/>
      <c r="C1" s="120"/>
      <c r="D1" s="120"/>
      <c r="E1" s="120"/>
      <c r="F1" s="120"/>
      <c r="G1" s="120"/>
      <c r="H1" s="120"/>
      <c r="I1" s="120"/>
    </row>
    <row r="2" spans="1:12" ht="17.399999999999999" x14ac:dyDescent="0.3">
      <c r="A2" s="4"/>
      <c r="B2" s="4"/>
      <c r="C2" s="4"/>
      <c r="D2" s="4"/>
      <c r="E2" s="4"/>
      <c r="F2" s="4"/>
      <c r="G2" s="4"/>
      <c r="H2" s="5"/>
    </row>
    <row r="3" spans="1:12" ht="18" customHeight="1" x14ac:dyDescent="0.3">
      <c r="A3" s="120" t="s">
        <v>17</v>
      </c>
      <c r="B3" s="122"/>
      <c r="C3" s="122"/>
      <c r="D3" s="122"/>
      <c r="E3" s="122"/>
      <c r="F3" s="122"/>
      <c r="G3" s="122"/>
      <c r="H3" s="122"/>
      <c r="I3" s="122"/>
    </row>
    <row r="4" spans="1:12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2" ht="26.4" x14ac:dyDescent="0.3">
      <c r="A5" s="156" t="s">
        <v>19</v>
      </c>
      <c r="B5" s="157"/>
      <c r="C5" s="158"/>
      <c r="D5" s="18" t="s">
        <v>20</v>
      </c>
      <c r="E5" s="18" t="s">
        <v>161</v>
      </c>
      <c r="F5" s="19" t="s">
        <v>162</v>
      </c>
      <c r="G5" s="19" t="s">
        <v>166</v>
      </c>
      <c r="H5" s="19" t="s">
        <v>113</v>
      </c>
      <c r="I5" s="19" t="s">
        <v>167</v>
      </c>
    </row>
    <row r="6" spans="1:12" ht="14.4" customHeight="1" x14ac:dyDescent="0.3">
      <c r="A6" s="155" t="s">
        <v>60</v>
      </c>
      <c r="B6" s="155"/>
      <c r="C6" s="155"/>
      <c r="D6" s="54" t="s">
        <v>61</v>
      </c>
      <c r="E6" s="79">
        <f>SUM(E7+E15+E58+E67+E76+E81+E91)</f>
        <v>2614976.27</v>
      </c>
      <c r="F6" s="79">
        <f>SUM(F7+F15+F54+F58+F67+F72+F76+F81+F91)</f>
        <v>3821214</v>
      </c>
      <c r="G6" s="79">
        <f>SUM(G7+G15+G58+G67+G72+G81+G91)</f>
        <v>4415160</v>
      </c>
      <c r="H6" s="79">
        <f>SUM(H7+H15+H58+H67+H76+H81+H91)</f>
        <v>3885160</v>
      </c>
      <c r="I6" s="79">
        <f>SUM(I7+I15+I58+I67+I76+I81+I91)</f>
        <v>3885160</v>
      </c>
    </row>
    <row r="7" spans="1:12" ht="25.2" customHeight="1" x14ac:dyDescent="0.3">
      <c r="A7" s="144" t="s">
        <v>62</v>
      </c>
      <c r="B7" s="144"/>
      <c r="C7" s="144"/>
      <c r="D7" s="55" t="s">
        <v>63</v>
      </c>
      <c r="E7" s="80">
        <f>SUM(E8,E11)</f>
        <v>179200</v>
      </c>
      <c r="F7" s="80">
        <f t="shared" ref="F7:I7" si="0">SUM(F8,F11)</f>
        <v>202200</v>
      </c>
      <c r="G7" s="80">
        <f>SUM(G8,G11)</f>
        <v>202200</v>
      </c>
      <c r="H7" s="80">
        <f t="shared" si="0"/>
        <v>202200</v>
      </c>
      <c r="I7" s="80">
        <f t="shared" si="0"/>
        <v>202200</v>
      </c>
    </row>
    <row r="8" spans="1:12" ht="24.6" customHeight="1" x14ac:dyDescent="0.3">
      <c r="A8" s="145" t="s">
        <v>176</v>
      </c>
      <c r="B8" s="145"/>
      <c r="C8" s="145"/>
      <c r="D8" s="56" t="s">
        <v>132</v>
      </c>
      <c r="E8" s="81">
        <v>38477.1</v>
      </c>
      <c r="F8" s="82">
        <v>0</v>
      </c>
      <c r="G8" s="82">
        <v>0</v>
      </c>
      <c r="H8" s="82">
        <v>0</v>
      </c>
      <c r="I8" s="82">
        <v>0</v>
      </c>
    </row>
    <row r="9" spans="1:12" x14ac:dyDescent="0.3">
      <c r="A9" s="142">
        <v>3</v>
      </c>
      <c r="B9" s="142"/>
      <c r="C9" s="142"/>
      <c r="D9" s="57" t="s">
        <v>9</v>
      </c>
      <c r="E9" s="81">
        <v>38477.1</v>
      </c>
      <c r="F9" s="82">
        <v>0</v>
      </c>
      <c r="G9" s="82">
        <v>0</v>
      </c>
      <c r="H9" s="82">
        <v>0</v>
      </c>
      <c r="I9" s="82">
        <v>0</v>
      </c>
      <c r="L9" s="5"/>
    </row>
    <row r="10" spans="1:12" x14ac:dyDescent="0.3">
      <c r="A10" s="143">
        <v>32</v>
      </c>
      <c r="B10" s="143"/>
      <c r="C10" s="143"/>
      <c r="D10" s="57" t="s">
        <v>21</v>
      </c>
      <c r="E10" s="81">
        <v>38477.1</v>
      </c>
      <c r="F10" s="82">
        <v>0</v>
      </c>
      <c r="G10" s="82">
        <v>0</v>
      </c>
      <c r="H10" s="82">
        <v>0</v>
      </c>
      <c r="I10" s="82">
        <v>0</v>
      </c>
    </row>
    <row r="11" spans="1:12" x14ac:dyDescent="0.3">
      <c r="A11" s="145" t="s">
        <v>175</v>
      </c>
      <c r="B11" s="145"/>
      <c r="C11" s="145"/>
      <c r="D11" s="56" t="s">
        <v>132</v>
      </c>
      <c r="E11" s="81">
        <v>140722.9</v>
      </c>
      <c r="F11" s="81">
        <v>202200</v>
      </c>
      <c r="G11" s="81">
        <v>202200</v>
      </c>
      <c r="H11" s="81">
        <v>202200</v>
      </c>
      <c r="I11" s="82">
        <v>202200</v>
      </c>
    </row>
    <row r="12" spans="1:12" ht="14.4" customHeight="1" x14ac:dyDescent="0.3">
      <c r="A12" s="142">
        <v>3</v>
      </c>
      <c r="B12" s="142"/>
      <c r="C12" s="142"/>
      <c r="D12" s="57" t="s">
        <v>9</v>
      </c>
      <c r="E12" s="81">
        <v>140722.9</v>
      </c>
      <c r="F12" s="82">
        <v>202200</v>
      </c>
      <c r="G12" s="82">
        <v>202200</v>
      </c>
      <c r="H12" s="81">
        <v>202200</v>
      </c>
      <c r="I12" s="82">
        <v>202200</v>
      </c>
    </row>
    <row r="13" spans="1:12" ht="14.25" customHeight="1" x14ac:dyDescent="0.3">
      <c r="A13" s="143">
        <v>32</v>
      </c>
      <c r="B13" s="143"/>
      <c r="C13" s="143"/>
      <c r="D13" s="57" t="s">
        <v>21</v>
      </c>
      <c r="E13" s="81">
        <v>140622.9</v>
      </c>
      <c r="F13" s="82">
        <v>202100</v>
      </c>
      <c r="G13" s="82">
        <v>202100</v>
      </c>
      <c r="H13" s="82">
        <v>202100</v>
      </c>
      <c r="I13" s="82">
        <v>202100</v>
      </c>
    </row>
    <row r="14" spans="1:12" x14ac:dyDescent="0.3">
      <c r="A14" s="60">
        <v>31</v>
      </c>
      <c r="B14" s="61"/>
      <c r="C14" s="62"/>
      <c r="D14" s="57" t="s">
        <v>10</v>
      </c>
      <c r="E14" s="82">
        <v>100</v>
      </c>
      <c r="F14" s="82">
        <v>100</v>
      </c>
      <c r="G14" s="82">
        <v>100</v>
      </c>
      <c r="H14" s="82">
        <v>100</v>
      </c>
      <c r="I14" s="82">
        <v>100</v>
      </c>
    </row>
    <row r="15" spans="1:12" ht="37.950000000000003" customHeight="1" x14ac:dyDescent="0.3">
      <c r="A15" s="149" t="s">
        <v>64</v>
      </c>
      <c r="B15" s="150"/>
      <c r="C15" s="151"/>
      <c r="D15" s="55" t="s">
        <v>65</v>
      </c>
      <c r="E15" s="83">
        <f>SUM(E16,E19,E22,E25,E28,E31,E39,E42,E45,E51)</f>
        <v>221464.95</v>
      </c>
      <c r="F15" s="83">
        <f>SUM(F16,F19,F22,F25,F28,F31,F39,F42,F45+F48+F51+F36)</f>
        <v>254957</v>
      </c>
      <c r="G15" s="84">
        <f>SUM(G16,G19,G22,G25,G28,G31,G36,G39,G42,G45,G54)</f>
        <v>264000</v>
      </c>
      <c r="H15" s="84">
        <f>SUM(H16,H19,H22,H25,H28,H31,H36,H39,H42,H45,H54)</f>
        <v>264000</v>
      </c>
      <c r="I15" s="84">
        <f>SUM(I16,I19,I22,I25,I28,I31,I36,I39,I42,I45,I54)</f>
        <v>264000</v>
      </c>
    </row>
    <row r="16" spans="1:12" x14ac:dyDescent="0.3">
      <c r="A16" s="145" t="s">
        <v>66</v>
      </c>
      <c r="B16" s="145"/>
      <c r="C16" s="145"/>
      <c r="D16" s="58" t="s">
        <v>67</v>
      </c>
      <c r="E16" s="85">
        <v>42802.1</v>
      </c>
      <c r="F16" s="82">
        <v>19200</v>
      </c>
      <c r="G16" s="82">
        <v>19200</v>
      </c>
      <c r="H16" s="82">
        <v>19200</v>
      </c>
      <c r="I16" s="82">
        <v>19200</v>
      </c>
    </row>
    <row r="17" spans="1:9" x14ac:dyDescent="0.3">
      <c r="A17" s="142">
        <v>3</v>
      </c>
      <c r="B17" s="142"/>
      <c r="C17" s="142"/>
      <c r="D17" s="57" t="s">
        <v>9</v>
      </c>
      <c r="E17" s="85">
        <v>42802.1</v>
      </c>
      <c r="F17" s="82">
        <v>19200</v>
      </c>
      <c r="G17" s="82">
        <v>19200</v>
      </c>
      <c r="H17" s="82">
        <v>19200</v>
      </c>
      <c r="I17" s="82">
        <v>19200</v>
      </c>
    </row>
    <row r="18" spans="1:9" ht="15" customHeight="1" x14ac:dyDescent="0.3">
      <c r="A18" s="143">
        <v>32</v>
      </c>
      <c r="B18" s="143"/>
      <c r="C18" s="143"/>
      <c r="D18" s="57" t="s">
        <v>21</v>
      </c>
      <c r="E18" s="85">
        <v>42802.1</v>
      </c>
      <c r="F18" s="82">
        <v>19200</v>
      </c>
      <c r="G18" s="82">
        <v>19200</v>
      </c>
      <c r="H18" s="82">
        <v>19200</v>
      </c>
      <c r="I18" s="82">
        <v>19200</v>
      </c>
    </row>
    <row r="19" spans="1:9" x14ac:dyDescent="0.3">
      <c r="A19" s="145" t="s">
        <v>68</v>
      </c>
      <c r="B19" s="145"/>
      <c r="C19" s="145"/>
      <c r="D19" s="17" t="s">
        <v>69</v>
      </c>
      <c r="E19" s="85">
        <v>4472</v>
      </c>
      <c r="F19" s="82">
        <v>13300</v>
      </c>
      <c r="G19" s="82">
        <v>13300</v>
      </c>
      <c r="H19" s="82">
        <v>13300</v>
      </c>
      <c r="I19" s="82">
        <v>13300</v>
      </c>
    </row>
    <row r="20" spans="1:9" x14ac:dyDescent="0.3">
      <c r="A20" s="142">
        <v>3</v>
      </c>
      <c r="B20" s="142"/>
      <c r="C20" s="142"/>
      <c r="D20" s="57" t="s">
        <v>9</v>
      </c>
      <c r="E20" s="85">
        <v>4472</v>
      </c>
      <c r="F20" s="82">
        <v>13300</v>
      </c>
      <c r="G20" s="82">
        <v>13300</v>
      </c>
      <c r="H20" s="82">
        <v>13300</v>
      </c>
      <c r="I20" s="82">
        <v>13300</v>
      </c>
    </row>
    <row r="21" spans="1:9" x14ac:dyDescent="0.3">
      <c r="A21" s="143">
        <v>32</v>
      </c>
      <c r="B21" s="143"/>
      <c r="C21" s="143"/>
      <c r="D21" s="57" t="s">
        <v>21</v>
      </c>
      <c r="E21" s="85">
        <v>4472</v>
      </c>
      <c r="F21" s="82">
        <v>13300</v>
      </c>
      <c r="G21" s="82">
        <v>13300</v>
      </c>
      <c r="H21" s="82">
        <v>13300</v>
      </c>
      <c r="I21" s="82">
        <v>13300</v>
      </c>
    </row>
    <row r="22" spans="1:9" x14ac:dyDescent="0.3">
      <c r="A22" s="145" t="s">
        <v>133</v>
      </c>
      <c r="B22" s="145"/>
      <c r="C22" s="145"/>
      <c r="D22" s="15" t="s">
        <v>134</v>
      </c>
      <c r="E22" s="85">
        <v>4018.24</v>
      </c>
      <c r="F22" s="82">
        <v>3800</v>
      </c>
      <c r="G22" s="82">
        <v>3800</v>
      </c>
      <c r="H22" s="82">
        <v>3800</v>
      </c>
      <c r="I22" s="82">
        <v>3800</v>
      </c>
    </row>
    <row r="23" spans="1:9" x14ac:dyDescent="0.3">
      <c r="A23" s="142">
        <v>3</v>
      </c>
      <c r="B23" s="142"/>
      <c r="C23" s="142"/>
      <c r="D23" s="57" t="s">
        <v>9</v>
      </c>
      <c r="E23" s="85">
        <v>4018.24</v>
      </c>
      <c r="F23" s="82">
        <v>3800</v>
      </c>
      <c r="G23" s="82">
        <v>3800</v>
      </c>
      <c r="H23" s="82">
        <v>3800</v>
      </c>
      <c r="I23" s="82">
        <v>3800</v>
      </c>
    </row>
    <row r="24" spans="1:9" x14ac:dyDescent="0.3">
      <c r="A24" s="143">
        <v>32</v>
      </c>
      <c r="B24" s="143"/>
      <c r="C24" s="143"/>
      <c r="D24" s="57" t="s">
        <v>21</v>
      </c>
      <c r="E24" s="85">
        <v>4018.24</v>
      </c>
      <c r="F24" s="82">
        <v>3800</v>
      </c>
      <c r="G24" s="82">
        <v>3800</v>
      </c>
      <c r="H24" s="82">
        <v>3800</v>
      </c>
      <c r="I24" s="82">
        <v>3800</v>
      </c>
    </row>
    <row r="25" spans="1:9" ht="26.4" x14ac:dyDescent="0.3">
      <c r="A25" s="145" t="s">
        <v>135</v>
      </c>
      <c r="B25" s="145"/>
      <c r="C25" s="145"/>
      <c r="D25" s="56" t="s">
        <v>136</v>
      </c>
      <c r="E25" s="85">
        <v>10572.16</v>
      </c>
      <c r="F25" s="82">
        <v>18600</v>
      </c>
      <c r="G25" s="82">
        <v>18600</v>
      </c>
      <c r="H25" s="82">
        <v>18600</v>
      </c>
      <c r="I25" s="82">
        <v>18600</v>
      </c>
    </row>
    <row r="26" spans="1:9" x14ac:dyDescent="0.3">
      <c r="A26" s="142">
        <v>3</v>
      </c>
      <c r="B26" s="142"/>
      <c r="C26" s="142"/>
      <c r="D26" s="57" t="s">
        <v>9</v>
      </c>
      <c r="E26" s="85">
        <v>10572.16</v>
      </c>
      <c r="F26" s="82">
        <v>18600</v>
      </c>
      <c r="G26" s="82">
        <v>18600</v>
      </c>
      <c r="H26" s="82">
        <v>18600</v>
      </c>
      <c r="I26" s="82">
        <v>18600</v>
      </c>
    </row>
    <row r="27" spans="1:9" x14ac:dyDescent="0.3">
      <c r="A27" s="143">
        <v>32</v>
      </c>
      <c r="B27" s="143"/>
      <c r="C27" s="143"/>
      <c r="D27" s="57" t="s">
        <v>21</v>
      </c>
      <c r="E27" s="85">
        <v>10572.16</v>
      </c>
      <c r="F27" s="82">
        <v>18600</v>
      </c>
      <c r="G27" s="82">
        <v>18600</v>
      </c>
      <c r="H27" s="82">
        <v>18600</v>
      </c>
      <c r="I27" s="82">
        <v>18600</v>
      </c>
    </row>
    <row r="28" spans="1:9" ht="26.4" x14ac:dyDescent="0.3">
      <c r="A28" s="145" t="s">
        <v>117</v>
      </c>
      <c r="B28" s="145"/>
      <c r="C28" s="145"/>
      <c r="D28" s="56" t="s">
        <v>70</v>
      </c>
      <c r="E28" s="85">
        <v>4235.07</v>
      </c>
      <c r="F28" s="82">
        <v>3409</v>
      </c>
      <c r="G28" s="82">
        <v>0</v>
      </c>
      <c r="H28" s="82">
        <v>0</v>
      </c>
      <c r="I28" s="82">
        <v>0</v>
      </c>
    </row>
    <row r="29" spans="1:9" x14ac:dyDescent="0.3">
      <c r="A29" s="142">
        <v>3</v>
      </c>
      <c r="B29" s="142"/>
      <c r="C29" s="142"/>
      <c r="D29" s="57" t="s">
        <v>9</v>
      </c>
      <c r="E29" s="85">
        <v>4235.07</v>
      </c>
      <c r="F29" s="82">
        <v>3409</v>
      </c>
      <c r="G29" s="82">
        <v>0</v>
      </c>
      <c r="H29" s="82">
        <v>0</v>
      </c>
      <c r="I29" s="82">
        <v>0</v>
      </c>
    </row>
    <row r="30" spans="1:9" x14ac:dyDescent="0.3">
      <c r="A30" s="143">
        <v>32</v>
      </c>
      <c r="B30" s="143"/>
      <c r="C30" s="143"/>
      <c r="D30" s="57" t="s">
        <v>21</v>
      </c>
      <c r="E30" s="85">
        <v>4235.07</v>
      </c>
      <c r="F30" s="82">
        <v>3409</v>
      </c>
      <c r="G30" s="82">
        <v>0</v>
      </c>
      <c r="H30" s="82">
        <v>0</v>
      </c>
      <c r="I30" s="82">
        <v>0</v>
      </c>
    </row>
    <row r="31" spans="1:9" x14ac:dyDescent="0.3">
      <c r="A31" s="145" t="s">
        <v>137</v>
      </c>
      <c r="B31" s="145"/>
      <c r="C31" s="145"/>
      <c r="D31" s="59" t="s">
        <v>71</v>
      </c>
      <c r="E31" s="85">
        <v>151700.87</v>
      </c>
      <c r="F31" s="82">
        <v>42100</v>
      </c>
      <c r="G31" s="82">
        <v>42100</v>
      </c>
      <c r="H31" s="82">
        <v>42100</v>
      </c>
      <c r="I31" s="82">
        <v>42100</v>
      </c>
    </row>
    <row r="32" spans="1:9" x14ac:dyDescent="0.3">
      <c r="A32" s="142">
        <v>3</v>
      </c>
      <c r="B32" s="142"/>
      <c r="C32" s="142"/>
      <c r="D32" s="57" t="s">
        <v>9</v>
      </c>
      <c r="E32" s="85">
        <v>151700.87</v>
      </c>
      <c r="F32" s="82">
        <v>42100</v>
      </c>
      <c r="G32" s="82">
        <v>42100</v>
      </c>
      <c r="H32" s="82">
        <v>42100</v>
      </c>
      <c r="I32" s="82">
        <v>42100</v>
      </c>
    </row>
    <row r="33" spans="1:9" x14ac:dyDescent="0.3">
      <c r="A33" s="146">
        <v>31</v>
      </c>
      <c r="B33" s="147"/>
      <c r="C33" s="148"/>
      <c r="D33" s="57" t="s">
        <v>10</v>
      </c>
      <c r="E33" s="82">
        <v>67</v>
      </c>
      <c r="F33" s="82">
        <v>35400</v>
      </c>
      <c r="G33" s="82">
        <v>900</v>
      </c>
      <c r="H33" s="82">
        <v>900</v>
      </c>
      <c r="I33" s="82">
        <v>900</v>
      </c>
    </row>
    <row r="34" spans="1:9" x14ac:dyDescent="0.3">
      <c r="A34" s="143">
        <v>32</v>
      </c>
      <c r="B34" s="143"/>
      <c r="C34" s="143"/>
      <c r="D34" s="57" t="s">
        <v>21</v>
      </c>
      <c r="E34" s="82">
        <v>151633.87</v>
      </c>
      <c r="F34" s="82">
        <v>5200</v>
      </c>
      <c r="G34" s="82">
        <v>39700</v>
      </c>
      <c r="H34" s="82">
        <v>39700</v>
      </c>
      <c r="I34" s="82">
        <v>39700</v>
      </c>
    </row>
    <row r="35" spans="1:9" x14ac:dyDescent="0.3">
      <c r="A35" s="143">
        <v>37</v>
      </c>
      <c r="B35" s="143"/>
      <c r="C35" s="143"/>
      <c r="D35" s="115"/>
      <c r="E35" s="82">
        <v>0</v>
      </c>
      <c r="F35" s="82">
        <v>1500</v>
      </c>
      <c r="G35" s="82">
        <v>1500</v>
      </c>
      <c r="H35" s="82">
        <v>1500</v>
      </c>
      <c r="I35" s="82">
        <v>1500</v>
      </c>
    </row>
    <row r="36" spans="1:9" x14ac:dyDescent="0.3">
      <c r="A36" s="145" t="s">
        <v>184</v>
      </c>
      <c r="B36" s="145"/>
      <c r="C36" s="145"/>
      <c r="D36" s="59" t="s">
        <v>185</v>
      </c>
      <c r="E36" s="85">
        <v>151700.87</v>
      </c>
      <c r="F36" s="82">
        <v>150000</v>
      </c>
      <c r="G36" s="82">
        <v>150000</v>
      </c>
      <c r="H36" s="82">
        <v>150000</v>
      </c>
      <c r="I36" s="82">
        <v>150000</v>
      </c>
    </row>
    <row r="37" spans="1:9" x14ac:dyDescent="0.3">
      <c r="A37" s="142">
        <v>3</v>
      </c>
      <c r="B37" s="142"/>
      <c r="C37" s="142"/>
      <c r="D37" s="115" t="s">
        <v>9</v>
      </c>
      <c r="E37" s="85">
        <v>151700.87</v>
      </c>
      <c r="F37" s="82">
        <v>150000</v>
      </c>
      <c r="G37" s="82">
        <v>150000</v>
      </c>
      <c r="H37" s="82">
        <v>150000</v>
      </c>
      <c r="I37" s="82">
        <v>150000</v>
      </c>
    </row>
    <row r="38" spans="1:9" x14ac:dyDescent="0.3">
      <c r="A38" s="146">
        <v>32</v>
      </c>
      <c r="B38" s="147"/>
      <c r="C38" s="148"/>
      <c r="D38" s="115" t="s">
        <v>10</v>
      </c>
      <c r="E38" s="82">
        <v>67</v>
      </c>
      <c r="F38" s="82">
        <v>0</v>
      </c>
      <c r="G38" s="82">
        <v>0</v>
      </c>
      <c r="H38" s="82">
        <v>0</v>
      </c>
      <c r="I38" s="82">
        <v>0</v>
      </c>
    </row>
    <row r="39" spans="1:9" x14ac:dyDescent="0.3">
      <c r="A39" s="145" t="s">
        <v>138</v>
      </c>
      <c r="B39" s="145"/>
      <c r="C39" s="145"/>
      <c r="D39" s="57" t="s">
        <v>72</v>
      </c>
      <c r="E39" s="82">
        <v>3066.25</v>
      </c>
      <c r="F39" s="82">
        <v>4000</v>
      </c>
      <c r="G39" s="82">
        <v>4000</v>
      </c>
      <c r="H39" s="82">
        <v>4000</v>
      </c>
      <c r="I39" s="82">
        <v>4000</v>
      </c>
    </row>
    <row r="40" spans="1:9" x14ac:dyDescent="0.3">
      <c r="A40" s="142">
        <v>3</v>
      </c>
      <c r="B40" s="142"/>
      <c r="C40" s="142"/>
      <c r="D40" s="57" t="s">
        <v>9</v>
      </c>
      <c r="E40" s="82">
        <v>3066.25</v>
      </c>
      <c r="F40" s="82">
        <v>4000</v>
      </c>
      <c r="G40" s="82">
        <v>4000</v>
      </c>
      <c r="H40" s="82">
        <v>4000</v>
      </c>
      <c r="I40" s="82">
        <v>4000</v>
      </c>
    </row>
    <row r="41" spans="1:9" x14ac:dyDescent="0.3">
      <c r="A41" s="143">
        <v>32</v>
      </c>
      <c r="B41" s="143"/>
      <c r="C41" s="143"/>
      <c r="D41" s="57" t="s">
        <v>21</v>
      </c>
      <c r="E41" s="82">
        <v>3066.25</v>
      </c>
      <c r="F41" s="82">
        <v>4000</v>
      </c>
      <c r="G41" s="82">
        <v>4000</v>
      </c>
      <c r="H41" s="82">
        <v>4000</v>
      </c>
      <c r="I41" s="82">
        <v>4000</v>
      </c>
    </row>
    <row r="42" spans="1:9" x14ac:dyDescent="0.3">
      <c r="A42" s="145" t="s">
        <v>97</v>
      </c>
      <c r="B42" s="145"/>
      <c r="C42" s="145"/>
      <c r="D42" s="56" t="s">
        <v>98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</row>
    <row r="43" spans="1:9" x14ac:dyDescent="0.3">
      <c r="A43" s="142">
        <v>3</v>
      </c>
      <c r="B43" s="142"/>
      <c r="C43" s="142"/>
      <c r="D43" s="57" t="s">
        <v>9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</row>
    <row r="44" spans="1:9" x14ac:dyDescent="0.3">
      <c r="A44" s="143">
        <v>32</v>
      </c>
      <c r="B44" s="143"/>
      <c r="C44" s="143"/>
      <c r="D44" s="57" t="s">
        <v>21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</row>
    <row r="45" spans="1:9" x14ac:dyDescent="0.3">
      <c r="A45" s="145" t="s">
        <v>99</v>
      </c>
      <c r="B45" s="145"/>
      <c r="C45" s="145"/>
      <c r="D45" s="56" t="s">
        <v>100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</row>
    <row r="46" spans="1:9" x14ac:dyDescent="0.3">
      <c r="A46" s="142">
        <v>3</v>
      </c>
      <c r="B46" s="142"/>
      <c r="C46" s="142"/>
      <c r="D46" s="57" t="s">
        <v>9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</row>
    <row r="47" spans="1:9" x14ac:dyDescent="0.3">
      <c r="A47" s="143">
        <v>32</v>
      </c>
      <c r="B47" s="143"/>
      <c r="C47" s="143"/>
      <c r="D47" s="57" t="s">
        <v>21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</row>
    <row r="48" spans="1:9" ht="26.4" x14ac:dyDescent="0.3">
      <c r="A48" s="145" t="s">
        <v>117</v>
      </c>
      <c r="B48" s="145"/>
      <c r="C48" s="145"/>
      <c r="D48" s="56" t="s">
        <v>118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</row>
    <row r="49" spans="1:9" x14ac:dyDescent="0.3">
      <c r="A49" s="142">
        <v>3</v>
      </c>
      <c r="B49" s="142"/>
      <c r="C49" s="142"/>
      <c r="D49" s="57" t="s">
        <v>9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</row>
    <row r="50" spans="1:9" x14ac:dyDescent="0.3">
      <c r="A50" s="143">
        <v>32</v>
      </c>
      <c r="B50" s="143"/>
      <c r="C50" s="143"/>
      <c r="D50" s="57" t="s">
        <v>21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</row>
    <row r="51" spans="1:9" x14ac:dyDescent="0.3">
      <c r="A51" s="145" t="s">
        <v>119</v>
      </c>
      <c r="B51" s="145"/>
      <c r="C51" s="145"/>
      <c r="D51" s="56" t="s">
        <v>120</v>
      </c>
      <c r="E51" s="82">
        <v>598.26</v>
      </c>
      <c r="F51" s="82">
        <v>548</v>
      </c>
      <c r="G51" s="82">
        <v>0</v>
      </c>
      <c r="H51" s="82">
        <v>0</v>
      </c>
      <c r="I51" s="82">
        <v>0</v>
      </c>
    </row>
    <row r="52" spans="1:9" x14ac:dyDescent="0.3">
      <c r="A52" s="142">
        <v>3</v>
      </c>
      <c r="B52" s="142"/>
      <c r="C52" s="142"/>
      <c r="D52" s="57" t="s">
        <v>9</v>
      </c>
      <c r="E52" s="82">
        <v>598.26</v>
      </c>
      <c r="F52" s="82">
        <v>548</v>
      </c>
      <c r="G52" s="82">
        <v>0</v>
      </c>
      <c r="H52" s="82">
        <v>0</v>
      </c>
      <c r="I52" s="82">
        <v>0</v>
      </c>
    </row>
    <row r="53" spans="1:9" x14ac:dyDescent="0.3">
      <c r="A53" s="143">
        <v>32</v>
      </c>
      <c r="B53" s="143"/>
      <c r="C53" s="143"/>
      <c r="D53" s="57" t="s">
        <v>21</v>
      </c>
      <c r="E53" s="82">
        <v>598.26</v>
      </c>
      <c r="F53" s="82">
        <v>548</v>
      </c>
      <c r="G53" s="82">
        <v>0</v>
      </c>
      <c r="H53" s="82">
        <v>0</v>
      </c>
      <c r="I53" s="82">
        <v>0</v>
      </c>
    </row>
    <row r="54" spans="1:9" ht="37.950000000000003" customHeight="1" x14ac:dyDescent="0.3">
      <c r="A54" s="149" t="s">
        <v>178</v>
      </c>
      <c r="B54" s="150"/>
      <c r="C54" s="151"/>
      <c r="D54" s="113" t="s">
        <v>179</v>
      </c>
      <c r="E54" s="83">
        <v>0</v>
      </c>
      <c r="F54" s="83">
        <v>6600</v>
      </c>
      <c r="G54" s="84">
        <v>13000</v>
      </c>
      <c r="H54" s="84">
        <v>13000</v>
      </c>
      <c r="I54" s="84">
        <v>13000</v>
      </c>
    </row>
    <row r="55" spans="1:9" x14ac:dyDescent="0.3">
      <c r="A55" s="145" t="s">
        <v>66</v>
      </c>
      <c r="B55" s="145"/>
      <c r="C55" s="145"/>
      <c r="D55" s="114" t="s">
        <v>67</v>
      </c>
      <c r="E55" s="85">
        <v>0</v>
      </c>
      <c r="F55" s="82">
        <v>6600</v>
      </c>
      <c r="G55" s="82">
        <v>13000</v>
      </c>
      <c r="H55" s="82">
        <v>13000</v>
      </c>
      <c r="I55" s="82">
        <v>13000</v>
      </c>
    </row>
    <row r="56" spans="1:9" x14ac:dyDescent="0.3">
      <c r="A56" s="142">
        <v>3</v>
      </c>
      <c r="B56" s="142"/>
      <c r="C56" s="142"/>
      <c r="D56" s="115" t="s">
        <v>9</v>
      </c>
      <c r="E56" s="85">
        <v>0</v>
      </c>
      <c r="F56" s="82">
        <v>6600</v>
      </c>
      <c r="G56" s="82">
        <v>13000</v>
      </c>
      <c r="H56" s="82">
        <v>13000</v>
      </c>
      <c r="I56" s="82">
        <v>13000</v>
      </c>
    </row>
    <row r="57" spans="1:9" ht="15" customHeight="1" x14ac:dyDescent="0.3">
      <c r="A57" s="143">
        <v>31</v>
      </c>
      <c r="B57" s="143"/>
      <c r="C57" s="143"/>
      <c r="D57" s="115" t="s">
        <v>10</v>
      </c>
      <c r="E57" s="85">
        <v>0</v>
      </c>
      <c r="F57" s="82">
        <v>6600</v>
      </c>
      <c r="G57" s="82">
        <v>13000</v>
      </c>
      <c r="H57" s="82">
        <v>13000</v>
      </c>
      <c r="I57" s="82">
        <v>13000</v>
      </c>
    </row>
    <row r="58" spans="1:9" ht="14.4" customHeight="1" x14ac:dyDescent="0.3">
      <c r="A58" s="149" t="s">
        <v>73</v>
      </c>
      <c r="B58" s="150"/>
      <c r="C58" s="151"/>
      <c r="D58" s="113" t="s">
        <v>74</v>
      </c>
      <c r="E58" s="86">
        <f>SUM(E59+E63)</f>
        <v>93106.67</v>
      </c>
      <c r="F58" s="86">
        <f>SUM(F59+F63)</f>
        <v>124500</v>
      </c>
      <c r="G58" s="86">
        <f>SUM(G59+G63)</f>
        <v>128200</v>
      </c>
      <c r="H58" s="86">
        <v>128200</v>
      </c>
      <c r="I58" s="86">
        <v>128200</v>
      </c>
    </row>
    <row r="59" spans="1:9" ht="14.4" customHeight="1" x14ac:dyDescent="0.3">
      <c r="A59" s="152" t="s">
        <v>75</v>
      </c>
      <c r="B59" s="153"/>
      <c r="C59" s="154"/>
      <c r="D59" s="114" t="s">
        <v>76</v>
      </c>
      <c r="E59" s="82">
        <v>72073.149999999994</v>
      </c>
      <c r="F59" s="82">
        <f>SUM(F61:F62)</f>
        <v>80500</v>
      </c>
      <c r="G59" s="82">
        <v>83200</v>
      </c>
      <c r="H59" s="82">
        <v>83200</v>
      </c>
      <c r="I59" s="82">
        <v>83200</v>
      </c>
    </row>
    <row r="60" spans="1:9" x14ac:dyDescent="0.3">
      <c r="A60" s="146">
        <v>3</v>
      </c>
      <c r="B60" s="147"/>
      <c r="C60" s="148"/>
      <c r="D60" s="115" t="s">
        <v>9</v>
      </c>
      <c r="E60" s="82">
        <v>72073.16</v>
      </c>
      <c r="F60" s="82">
        <v>80500</v>
      </c>
      <c r="G60" s="82">
        <v>83200</v>
      </c>
      <c r="H60" s="82">
        <v>83200</v>
      </c>
      <c r="I60" s="82">
        <v>83200</v>
      </c>
    </row>
    <row r="61" spans="1:9" x14ac:dyDescent="0.3">
      <c r="A61" s="60">
        <v>31</v>
      </c>
      <c r="B61" s="61"/>
      <c r="C61" s="62"/>
      <c r="D61" s="115" t="s">
        <v>10</v>
      </c>
      <c r="E61" s="82">
        <v>70587.39</v>
      </c>
      <c r="F61" s="82">
        <v>73960</v>
      </c>
      <c r="G61" s="82">
        <v>76600</v>
      </c>
      <c r="H61" s="82">
        <v>76600</v>
      </c>
      <c r="I61" s="82">
        <v>76600</v>
      </c>
    </row>
    <row r="62" spans="1:9" x14ac:dyDescent="0.3">
      <c r="A62" s="60">
        <v>32</v>
      </c>
      <c r="B62" s="61"/>
      <c r="C62" s="62"/>
      <c r="D62" s="57" t="s">
        <v>21</v>
      </c>
      <c r="E62" s="82">
        <v>1485.76</v>
      </c>
      <c r="F62" s="82">
        <v>6540</v>
      </c>
      <c r="G62" s="82">
        <v>6600</v>
      </c>
      <c r="H62" s="82">
        <v>6600</v>
      </c>
      <c r="I62" s="82">
        <v>6600</v>
      </c>
    </row>
    <row r="63" spans="1:9" x14ac:dyDescent="0.3">
      <c r="A63" s="146" t="s">
        <v>135</v>
      </c>
      <c r="B63" s="147"/>
      <c r="C63" s="148"/>
      <c r="D63" s="57" t="s">
        <v>136</v>
      </c>
      <c r="E63" s="82">
        <v>21033.52</v>
      </c>
      <c r="F63" s="82">
        <v>44000</v>
      </c>
      <c r="G63" s="82">
        <v>45000</v>
      </c>
      <c r="H63" s="82">
        <v>45000</v>
      </c>
      <c r="I63" s="82">
        <v>45000</v>
      </c>
    </row>
    <row r="64" spans="1:9" x14ac:dyDescent="0.3">
      <c r="A64" s="63">
        <v>3</v>
      </c>
      <c r="B64" s="61"/>
      <c r="C64" s="62"/>
      <c r="D64" s="57" t="s">
        <v>9</v>
      </c>
      <c r="E64" s="82">
        <v>21033.52</v>
      </c>
      <c r="F64" s="82">
        <v>44000</v>
      </c>
      <c r="G64" s="82">
        <v>45000</v>
      </c>
      <c r="H64" s="82">
        <v>45000</v>
      </c>
      <c r="I64" s="82">
        <v>45000</v>
      </c>
    </row>
    <row r="65" spans="1:9" x14ac:dyDescent="0.3">
      <c r="A65" s="60">
        <v>31</v>
      </c>
      <c r="B65" s="61"/>
      <c r="C65" s="62"/>
      <c r="D65" s="57" t="s">
        <v>10</v>
      </c>
      <c r="E65" s="82">
        <v>19183.04</v>
      </c>
      <c r="F65" s="82">
        <v>39800</v>
      </c>
      <c r="G65" s="82">
        <v>40900</v>
      </c>
      <c r="H65" s="82">
        <v>40900</v>
      </c>
      <c r="I65" s="82">
        <v>40900</v>
      </c>
    </row>
    <row r="66" spans="1:9" x14ac:dyDescent="0.3">
      <c r="A66" s="60">
        <v>32</v>
      </c>
      <c r="B66" s="61"/>
      <c r="C66" s="62"/>
      <c r="D66" s="57" t="s">
        <v>21</v>
      </c>
      <c r="E66" s="82">
        <v>1850.48</v>
      </c>
      <c r="F66" s="82">
        <v>4200</v>
      </c>
      <c r="G66" s="82">
        <v>4200</v>
      </c>
      <c r="H66" s="82">
        <v>4200</v>
      </c>
      <c r="I66" s="82">
        <v>4200</v>
      </c>
    </row>
    <row r="67" spans="1:9" ht="26.4" x14ac:dyDescent="0.3">
      <c r="A67" s="144" t="s">
        <v>77</v>
      </c>
      <c r="B67" s="144"/>
      <c r="C67" s="144"/>
      <c r="D67" s="55" t="s">
        <v>78</v>
      </c>
      <c r="E67" s="83">
        <f>SUM(E70:E71)</f>
        <v>2064428.15</v>
      </c>
      <c r="F67" s="84">
        <f>SUM(F70:F71)</f>
        <v>2600200</v>
      </c>
      <c r="G67" s="84">
        <f>SUM(G70:G71)</f>
        <v>3218700</v>
      </c>
      <c r="H67" s="84">
        <f>SUM(H70:H71)</f>
        <v>3218700</v>
      </c>
      <c r="I67" s="84">
        <f>SUM(I70:I71)</f>
        <v>3218700</v>
      </c>
    </row>
    <row r="68" spans="1:9" x14ac:dyDescent="0.3">
      <c r="A68" s="145" t="s">
        <v>137</v>
      </c>
      <c r="B68" s="145"/>
      <c r="C68" s="145"/>
      <c r="D68" s="59" t="s">
        <v>71</v>
      </c>
      <c r="E68" s="83">
        <v>2064428.15</v>
      </c>
      <c r="F68" s="84">
        <v>2600200</v>
      </c>
      <c r="G68" s="84">
        <v>3218700</v>
      </c>
      <c r="H68" s="84">
        <v>3218700</v>
      </c>
      <c r="I68" s="84">
        <v>3218700</v>
      </c>
    </row>
    <row r="69" spans="1:9" x14ac:dyDescent="0.3">
      <c r="A69" s="142">
        <v>3</v>
      </c>
      <c r="B69" s="142"/>
      <c r="C69" s="142"/>
      <c r="D69" s="57" t="s">
        <v>9</v>
      </c>
      <c r="E69" s="83">
        <v>2064428.15</v>
      </c>
      <c r="F69" s="84">
        <v>2600200</v>
      </c>
      <c r="G69" s="84">
        <v>3218700</v>
      </c>
      <c r="H69" s="84">
        <v>3218700</v>
      </c>
      <c r="I69" s="84">
        <v>3218700</v>
      </c>
    </row>
    <row r="70" spans="1:9" x14ac:dyDescent="0.3">
      <c r="A70" s="143">
        <v>31</v>
      </c>
      <c r="B70" s="143"/>
      <c r="C70" s="143"/>
      <c r="D70" s="57" t="s">
        <v>10</v>
      </c>
      <c r="E70" s="87">
        <v>2039643.75</v>
      </c>
      <c r="F70" s="82">
        <v>2570900</v>
      </c>
      <c r="G70" s="82">
        <v>3189400</v>
      </c>
      <c r="H70" s="82">
        <v>3189400</v>
      </c>
      <c r="I70" s="82">
        <v>3189400</v>
      </c>
    </row>
    <row r="71" spans="1:9" x14ac:dyDescent="0.3">
      <c r="A71" s="143">
        <v>32</v>
      </c>
      <c r="B71" s="143"/>
      <c r="C71" s="143"/>
      <c r="D71" s="57" t="s">
        <v>21</v>
      </c>
      <c r="E71" s="87">
        <v>24784.400000000001</v>
      </c>
      <c r="F71" s="82">
        <v>29300</v>
      </c>
      <c r="G71" s="82">
        <v>29300</v>
      </c>
      <c r="H71" s="82">
        <v>29300</v>
      </c>
      <c r="I71" s="82">
        <v>29300</v>
      </c>
    </row>
    <row r="72" spans="1:9" ht="52.8" x14ac:dyDescent="0.3">
      <c r="A72" s="144" t="s">
        <v>159</v>
      </c>
      <c r="B72" s="144"/>
      <c r="C72" s="144"/>
      <c r="D72" s="55" t="s">
        <v>160</v>
      </c>
      <c r="E72" s="80">
        <v>0</v>
      </c>
      <c r="F72" s="80">
        <v>530000</v>
      </c>
      <c r="G72" s="80">
        <v>530000</v>
      </c>
      <c r="H72" s="80">
        <v>0</v>
      </c>
      <c r="I72" s="80">
        <v>0</v>
      </c>
    </row>
    <row r="73" spans="1:9" ht="26.4" x14ac:dyDescent="0.3">
      <c r="A73" s="145" t="s">
        <v>158</v>
      </c>
      <c r="B73" s="145"/>
      <c r="C73" s="145"/>
      <c r="D73" s="58" t="s">
        <v>156</v>
      </c>
      <c r="E73" s="80">
        <v>0</v>
      </c>
      <c r="F73" s="80">
        <v>530000</v>
      </c>
      <c r="G73" s="80">
        <v>530000</v>
      </c>
      <c r="H73" s="80">
        <v>0</v>
      </c>
      <c r="I73" s="80">
        <v>0</v>
      </c>
    </row>
    <row r="74" spans="1:9" x14ac:dyDescent="0.3">
      <c r="A74" s="143">
        <v>42</v>
      </c>
      <c r="B74" s="143"/>
      <c r="C74" s="143"/>
      <c r="D74" s="57" t="s">
        <v>21</v>
      </c>
      <c r="E74" s="80">
        <v>0</v>
      </c>
      <c r="F74" s="82">
        <v>80000</v>
      </c>
      <c r="G74" s="82">
        <v>80000</v>
      </c>
      <c r="H74" s="82">
        <v>0</v>
      </c>
      <c r="I74" s="82">
        <v>0</v>
      </c>
    </row>
    <row r="75" spans="1:9" ht="26.4" x14ac:dyDescent="0.3">
      <c r="A75" s="143">
        <v>45</v>
      </c>
      <c r="B75" s="143"/>
      <c r="C75" s="143"/>
      <c r="D75" s="57" t="s">
        <v>154</v>
      </c>
      <c r="E75" s="80">
        <v>0</v>
      </c>
      <c r="F75" s="82">
        <v>450000</v>
      </c>
      <c r="G75" s="82">
        <v>450000</v>
      </c>
      <c r="H75" s="82">
        <v>0</v>
      </c>
      <c r="I75" s="82">
        <v>0</v>
      </c>
    </row>
    <row r="76" spans="1:9" ht="26.4" x14ac:dyDescent="0.3">
      <c r="A76" s="144" t="s">
        <v>79</v>
      </c>
      <c r="B76" s="144"/>
      <c r="C76" s="144"/>
      <c r="D76" s="55" t="s">
        <v>80</v>
      </c>
      <c r="E76" s="83">
        <f>SUM(E79:E80)</f>
        <v>12004</v>
      </c>
      <c r="F76" s="80">
        <f>SUM(F79:F80)</f>
        <v>30697</v>
      </c>
      <c r="G76" s="80">
        <v>0</v>
      </c>
      <c r="H76" s="80">
        <v>0</v>
      </c>
      <c r="I76" s="80">
        <v>0</v>
      </c>
    </row>
    <row r="77" spans="1:9" x14ac:dyDescent="0.3">
      <c r="A77" s="145" t="s">
        <v>175</v>
      </c>
      <c r="B77" s="145"/>
      <c r="C77" s="145"/>
      <c r="D77" s="17" t="s">
        <v>132</v>
      </c>
      <c r="E77" s="83">
        <v>12004</v>
      </c>
      <c r="F77" s="80">
        <v>30697</v>
      </c>
      <c r="G77" s="80">
        <v>0</v>
      </c>
      <c r="H77" s="80">
        <v>0</v>
      </c>
      <c r="I77" s="80">
        <v>0</v>
      </c>
    </row>
    <row r="78" spans="1:9" ht="26.4" x14ac:dyDescent="0.3">
      <c r="A78" s="142">
        <v>4</v>
      </c>
      <c r="B78" s="142"/>
      <c r="C78" s="142"/>
      <c r="D78" s="57" t="s">
        <v>11</v>
      </c>
      <c r="E78" s="83">
        <v>12004</v>
      </c>
      <c r="F78" s="80">
        <v>30697</v>
      </c>
      <c r="G78" s="80">
        <v>0</v>
      </c>
      <c r="H78" s="80">
        <v>0</v>
      </c>
      <c r="I78" s="80">
        <v>0</v>
      </c>
    </row>
    <row r="79" spans="1:9" ht="26.4" x14ac:dyDescent="0.3">
      <c r="A79" s="143">
        <v>42</v>
      </c>
      <c r="B79" s="143"/>
      <c r="C79" s="143"/>
      <c r="D79" s="57" t="s">
        <v>26</v>
      </c>
      <c r="E79" s="87">
        <v>5984</v>
      </c>
      <c r="F79" s="82">
        <v>9800</v>
      </c>
      <c r="G79" s="82">
        <v>0</v>
      </c>
      <c r="H79" s="82">
        <v>0</v>
      </c>
      <c r="I79" s="82">
        <v>0</v>
      </c>
    </row>
    <row r="80" spans="1:9" x14ac:dyDescent="0.3">
      <c r="A80" s="143">
        <v>45</v>
      </c>
      <c r="B80" s="143"/>
      <c r="C80" s="143"/>
      <c r="D80" s="57" t="s">
        <v>121</v>
      </c>
      <c r="E80" s="87">
        <v>6020</v>
      </c>
      <c r="F80" s="82">
        <v>20897</v>
      </c>
      <c r="G80" s="82">
        <v>0</v>
      </c>
      <c r="H80" s="82">
        <v>0</v>
      </c>
      <c r="I80" s="82">
        <v>0</v>
      </c>
    </row>
    <row r="81" spans="1:9" ht="26.4" x14ac:dyDescent="0.3">
      <c r="A81" s="144" t="s">
        <v>81</v>
      </c>
      <c r="B81" s="144"/>
      <c r="C81" s="144"/>
      <c r="D81" s="55" t="s">
        <v>82</v>
      </c>
      <c r="E81" s="83">
        <f>SUM(E82+E85+E88)</f>
        <v>39312.5</v>
      </c>
      <c r="F81" s="80">
        <f>SUM(F82+F85+F88)</f>
        <v>66600</v>
      </c>
      <c r="G81" s="80">
        <f>SUM(G82+G85+G88)</f>
        <v>66600</v>
      </c>
      <c r="H81" s="80">
        <v>66600</v>
      </c>
      <c r="I81" s="80">
        <v>66600</v>
      </c>
    </row>
    <row r="82" spans="1:9" x14ac:dyDescent="0.3">
      <c r="A82" s="145" t="s">
        <v>68</v>
      </c>
      <c r="B82" s="145"/>
      <c r="C82" s="145"/>
      <c r="D82" s="17" t="s">
        <v>69</v>
      </c>
      <c r="E82" s="83">
        <v>2502.87</v>
      </c>
      <c r="F82" s="80">
        <v>12400</v>
      </c>
      <c r="G82" s="80">
        <v>12400</v>
      </c>
      <c r="H82" s="80">
        <v>12400</v>
      </c>
      <c r="I82" s="80">
        <v>12400</v>
      </c>
    </row>
    <row r="83" spans="1:9" ht="26.4" x14ac:dyDescent="0.3">
      <c r="A83" s="142">
        <v>4</v>
      </c>
      <c r="B83" s="142"/>
      <c r="C83" s="142"/>
      <c r="D83" s="57" t="s">
        <v>11</v>
      </c>
      <c r="E83" s="83">
        <v>2502.87</v>
      </c>
      <c r="F83" s="80">
        <v>12400</v>
      </c>
      <c r="G83" s="80">
        <v>12400</v>
      </c>
      <c r="H83" s="80">
        <v>12400</v>
      </c>
      <c r="I83" s="80">
        <v>12400</v>
      </c>
    </row>
    <row r="84" spans="1:9" ht="26.4" x14ac:dyDescent="0.3">
      <c r="A84" s="143">
        <v>42</v>
      </c>
      <c r="B84" s="143"/>
      <c r="C84" s="143"/>
      <c r="D84" s="57" t="s">
        <v>26</v>
      </c>
      <c r="E84" s="87">
        <v>2502.87</v>
      </c>
      <c r="F84" s="82">
        <v>12400</v>
      </c>
      <c r="G84" s="82">
        <v>12400</v>
      </c>
      <c r="H84" s="82">
        <v>12400</v>
      </c>
      <c r="I84" s="82">
        <v>12400</v>
      </c>
    </row>
    <row r="85" spans="1:9" ht="14.4" customHeight="1" x14ac:dyDescent="0.3">
      <c r="A85" s="146" t="s">
        <v>135</v>
      </c>
      <c r="B85" s="147"/>
      <c r="C85" s="148"/>
      <c r="D85" s="57" t="s">
        <v>136</v>
      </c>
      <c r="E85" s="83">
        <v>0</v>
      </c>
      <c r="F85" s="80">
        <v>0</v>
      </c>
      <c r="G85" s="80">
        <v>0</v>
      </c>
      <c r="H85" s="80">
        <v>0</v>
      </c>
      <c r="I85" s="80">
        <v>0</v>
      </c>
    </row>
    <row r="86" spans="1:9" ht="28.95" customHeight="1" x14ac:dyDescent="0.3">
      <c r="A86" s="63">
        <v>4</v>
      </c>
      <c r="B86" s="61"/>
      <c r="C86" s="62"/>
      <c r="D86" s="57" t="s">
        <v>11</v>
      </c>
      <c r="E86" s="83">
        <v>0</v>
      </c>
      <c r="F86" s="80">
        <v>0</v>
      </c>
      <c r="G86" s="80">
        <v>0</v>
      </c>
      <c r="H86" s="80">
        <v>0</v>
      </c>
      <c r="I86" s="80">
        <v>0</v>
      </c>
    </row>
    <row r="87" spans="1:9" ht="26.4" x14ac:dyDescent="0.3">
      <c r="A87" s="60">
        <v>42</v>
      </c>
      <c r="B87" s="61"/>
      <c r="C87" s="62"/>
      <c r="D87" s="57" t="s">
        <v>26</v>
      </c>
      <c r="E87" s="87">
        <v>0</v>
      </c>
      <c r="F87" s="82">
        <v>0</v>
      </c>
      <c r="G87" s="82">
        <v>0</v>
      </c>
      <c r="H87" s="82">
        <v>0</v>
      </c>
      <c r="I87" s="82">
        <v>0</v>
      </c>
    </row>
    <row r="88" spans="1:9" ht="14.4" customHeight="1" x14ac:dyDescent="0.3">
      <c r="A88" s="152" t="s">
        <v>137</v>
      </c>
      <c r="B88" s="153"/>
      <c r="C88" s="154"/>
      <c r="D88" s="17" t="s">
        <v>71</v>
      </c>
      <c r="E88" s="83">
        <v>36809.629999999997</v>
      </c>
      <c r="F88" s="86">
        <v>54200</v>
      </c>
      <c r="G88" s="86">
        <v>54200</v>
      </c>
      <c r="H88" s="86">
        <v>54200</v>
      </c>
      <c r="I88" s="86">
        <v>54200</v>
      </c>
    </row>
    <row r="89" spans="1:9" ht="26.4" x14ac:dyDescent="0.3">
      <c r="A89" s="146">
        <v>4</v>
      </c>
      <c r="B89" s="147"/>
      <c r="C89" s="148"/>
      <c r="D89" s="57" t="s">
        <v>11</v>
      </c>
      <c r="E89" s="83">
        <v>36809.629999999997</v>
      </c>
      <c r="F89" s="86">
        <v>54200</v>
      </c>
      <c r="G89" s="86">
        <v>54200</v>
      </c>
      <c r="H89" s="86">
        <v>54200</v>
      </c>
      <c r="I89" s="86">
        <v>54200</v>
      </c>
    </row>
    <row r="90" spans="1:9" ht="26.4" x14ac:dyDescent="0.3">
      <c r="A90" s="143">
        <v>42</v>
      </c>
      <c r="B90" s="143"/>
      <c r="C90" s="143"/>
      <c r="D90" s="57" t="s">
        <v>26</v>
      </c>
      <c r="E90" s="87">
        <v>36809.629999999997</v>
      </c>
      <c r="F90" s="82">
        <v>54200</v>
      </c>
      <c r="G90" s="82">
        <v>54200</v>
      </c>
      <c r="H90" s="82">
        <v>54200</v>
      </c>
      <c r="I90" s="82">
        <v>54200</v>
      </c>
    </row>
    <row r="91" spans="1:9" ht="39.6" x14ac:dyDescent="0.3">
      <c r="A91" s="144" t="s">
        <v>83</v>
      </c>
      <c r="B91" s="144"/>
      <c r="C91" s="144"/>
      <c r="D91" s="55" t="s">
        <v>84</v>
      </c>
      <c r="E91" s="83">
        <v>5460</v>
      </c>
      <c r="F91" s="80">
        <v>5460</v>
      </c>
      <c r="G91" s="80">
        <v>5460</v>
      </c>
      <c r="H91" s="80">
        <v>5460</v>
      </c>
      <c r="I91" s="80">
        <v>5460</v>
      </c>
    </row>
    <row r="92" spans="1:9" x14ac:dyDescent="0.3">
      <c r="A92" s="145" t="s">
        <v>175</v>
      </c>
      <c r="B92" s="145"/>
      <c r="C92" s="145"/>
      <c r="D92" s="56" t="s">
        <v>132</v>
      </c>
      <c r="E92" s="83">
        <v>5460</v>
      </c>
      <c r="F92" s="80">
        <v>5460</v>
      </c>
      <c r="G92" s="80">
        <v>5460</v>
      </c>
      <c r="H92" s="80">
        <v>5460</v>
      </c>
      <c r="I92" s="80">
        <v>5460</v>
      </c>
    </row>
    <row r="93" spans="1:9" x14ac:dyDescent="0.3">
      <c r="A93" s="142">
        <v>3</v>
      </c>
      <c r="B93" s="142"/>
      <c r="C93" s="142"/>
      <c r="D93" s="57" t="s">
        <v>9</v>
      </c>
      <c r="E93" s="83">
        <v>5460</v>
      </c>
      <c r="F93" s="82">
        <v>5460</v>
      </c>
      <c r="G93" s="82">
        <v>5460</v>
      </c>
      <c r="H93" s="82">
        <v>5460</v>
      </c>
      <c r="I93" s="82">
        <v>5460</v>
      </c>
    </row>
    <row r="94" spans="1:9" x14ac:dyDescent="0.3">
      <c r="A94" s="143">
        <v>32</v>
      </c>
      <c r="B94" s="143"/>
      <c r="C94" s="143"/>
      <c r="D94" s="57" t="s">
        <v>21</v>
      </c>
      <c r="E94" s="87">
        <v>5460</v>
      </c>
      <c r="F94" s="82">
        <v>5460</v>
      </c>
      <c r="G94" s="82">
        <v>5460</v>
      </c>
      <c r="H94" s="82">
        <v>5460</v>
      </c>
      <c r="I94" s="82">
        <v>5460</v>
      </c>
    </row>
    <row r="95" spans="1:9" x14ac:dyDescent="0.3">
      <c r="A95" s="144" t="s">
        <v>85</v>
      </c>
      <c r="B95" s="144"/>
      <c r="C95" s="144"/>
      <c r="D95" s="55" t="s">
        <v>86</v>
      </c>
      <c r="E95" s="80">
        <f>SUM(E96+E104)</f>
        <v>120843.99000000002</v>
      </c>
      <c r="F95" s="80">
        <v>121200</v>
      </c>
      <c r="G95" s="79">
        <v>179000</v>
      </c>
      <c r="H95" s="79">
        <v>179000</v>
      </c>
      <c r="I95" s="79">
        <v>179000</v>
      </c>
    </row>
    <row r="96" spans="1:9" ht="26.4" x14ac:dyDescent="0.3">
      <c r="A96" s="144" t="s">
        <v>88</v>
      </c>
      <c r="B96" s="144"/>
      <c r="C96" s="144"/>
      <c r="D96" s="55" t="s">
        <v>90</v>
      </c>
      <c r="E96" s="80">
        <f>SUM(E97+E100)</f>
        <v>68568.400000000009</v>
      </c>
      <c r="F96" s="80">
        <v>0</v>
      </c>
      <c r="G96" s="80">
        <v>0</v>
      </c>
      <c r="H96" s="80"/>
      <c r="I96" s="80">
        <v>0</v>
      </c>
    </row>
    <row r="97" spans="1:9" x14ac:dyDescent="0.3">
      <c r="A97" s="145" t="s">
        <v>68</v>
      </c>
      <c r="B97" s="145"/>
      <c r="C97" s="145"/>
      <c r="D97" s="58" t="s">
        <v>69</v>
      </c>
      <c r="E97" s="81">
        <v>4355.6000000000004</v>
      </c>
      <c r="F97" s="80">
        <v>0</v>
      </c>
      <c r="G97" s="80">
        <v>0</v>
      </c>
      <c r="H97" s="80">
        <v>0</v>
      </c>
      <c r="I97" s="80">
        <v>0</v>
      </c>
    </row>
    <row r="98" spans="1:9" x14ac:dyDescent="0.3">
      <c r="A98" s="142">
        <v>3</v>
      </c>
      <c r="B98" s="142"/>
      <c r="C98" s="142"/>
      <c r="D98" s="57" t="s">
        <v>9</v>
      </c>
      <c r="E98" s="81">
        <v>4355.6000000000004</v>
      </c>
      <c r="F98" s="80">
        <v>0</v>
      </c>
      <c r="G98" s="80">
        <v>0</v>
      </c>
      <c r="H98" s="80">
        <v>0</v>
      </c>
      <c r="I98" s="80">
        <v>0</v>
      </c>
    </row>
    <row r="99" spans="1:9" x14ac:dyDescent="0.3">
      <c r="A99" s="143">
        <v>32</v>
      </c>
      <c r="B99" s="143"/>
      <c r="C99" s="143"/>
      <c r="D99" s="57" t="s">
        <v>21</v>
      </c>
      <c r="E99" s="81">
        <v>4355.6000000000004</v>
      </c>
      <c r="F99" s="82">
        <v>0</v>
      </c>
      <c r="G99" s="82">
        <v>0</v>
      </c>
      <c r="H99" s="82">
        <v>0</v>
      </c>
      <c r="I99" s="82">
        <v>0</v>
      </c>
    </row>
    <row r="100" spans="1:9" ht="14.4" customHeight="1" x14ac:dyDescent="0.3">
      <c r="A100" s="146" t="s">
        <v>91</v>
      </c>
      <c r="B100" s="147"/>
      <c r="C100" s="148"/>
      <c r="D100" s="57" t="s">
        <v>139</v>
      </c>
      <c r="E100" s="88">
        <f>SUM(E102:E103)</f>
        <v>64212.800000000003</v>
      </c>
      <c r="F100" s="80">
        <v>0</v>
      </c>
      <c r="G100" s="80">
        <v>0</v>
      </c>
      <c r="H100" s="80">
        <v>0</v>
      </c>
      <c r="I100" s="80">
        <v>0</v>
      </c>
    </row>
    <row r="101" spans="1:9" x14ac:dyDescent="0.3">
      <c r="A101" s="142">
        <v>3</v>
      </c>
      <c r="B101" s="142"/>
      <c r="C101" s="142"/>
      <c r="D101" s="57" t="s">
        <v>9</v>
      </c>
      <c r="E101" s="88">
        <v>46716.94</v>
      </c>
      <c r="F101" s="82">
        <v>0</v>
      </c>
      <c r="G101" s="82">
        <v>0</v>
      </c>
      <c r="H101" s="82">
        <v>0</v>
      </c>
      <c r="I101" s="82">
        <v>0</v>
      </c>
    </row>
    <row r="102" spans="1:9" x14ac:dyDescent="0.3">
      <c r="A102" s="143">
        <v>31</v>
      </c>
      <c r="B102" s="143"/>
      <c r="C102" s="143"/>
      <c r="D102" s="57" t="s">
        <v>10</v>
      </c>
      <c r="E102" s="81">
        <v>63882.8</v>
      </c>
      <c r="F102" s="82">
        <v>0</v>
      </c>
      <c r="G102" s="82">
        <v>0</v>
      </c>
      <c r="H102" s="82">
        <v>0</v>
      </c>
      <c r="I102" s="82">
        <v>0</v>
      </c>
    </row>
    <row r="103" spans="1:9" x14ac:dyDescent="0.3">
      <c r="A103" s="60">
        <v>32</v>
      </c>
      <c r="B103" s="61"/>
      <c r="C103" s="62"/>
      <c r="D103" s="57" t="s">
        <v>21</v>
      </c>
      <c r="E103" s="81">
        <v>330</v>
      </c>
      <c r="F103" s="82">
        <v>0</v>
      </c>
      <c r="G103" s="82">
        <v>0</v>
      </c>
      <c r="H103" s="82">
        <v>0</v>
      </c>
      <c r="I103" s="82">
        <v>0</v>
      </c>
    </row>
    <row r="104" spans="1:9" ht="26.4" x14ac:dyDescent="0.3">
      <c r="A104" s="144" t="s">
        <v>89</v>
      </c>
      <c r="B104" s="144"/>
      <c r="C104" s="144"/>
      <c r="D104" s="55" t="s">
        <v>96</v>
      </c>
      <c r="E104" s="80">
        <f>SUM(E105+E108)</f>
        <v>52275.590000000004</v>
      </c>
      <c r="F104" s="80">
        <f>SUM(F105+F108)</f>
        <v>0</v>
      </c>
      <c r="G104" s="80">
        <v>0</v>
      </c>
      <c r="H104" s="80">
        <v>0</v>
      </c>
      <c r="I104" s="80">
        <v>0</v>
      </c>
    </row>
    <row r="105" spans="1:9" x14ac:dyDescent="0.3">
      <c r="A105" s="145" t="s">
        <v>68</v>
      </c>
      <c r="B105" s="145"/>
      <c r="C105" s="145"/>
      <c r="D105" s="59" t="s">
        <v>69</v>
      </c>
      <c r="E105" s="80">
        <v>0</v>
      </c>
      <c r="F105" s="80">
        <v>0</v>
      </c>
      <c r="G105" s="86">
        <v>0</v>
      </c>
      <c r="H105" s="82">
        <v>0</v>
      </c>
      <c r="I105" s="82">
        <v>0</v>
      </c>
    </row>
    <row r="106" spans="1:9" x14ac:dyDescent="0.3">
      <c r="A106" s="142">
        <v>3</v>
      </c>
      <c r="B106" s="142"/>
      <c r="C106" s="142"/>
      <c r="D106" s="57" t="s">
        <v>9</v>
      </c>
      <c r="E106" s="80">
        <v>0</v>
      </c>
      <c r="F106" s="80">
        <v>0</v>
      </c>
      <c r="G106" s="86">
        <v>0</v>
      </c>
      <c r="H106" s="82">
        <v>0</v>
      </c>
      <c r="I106" s="82">
        <v>0</v>
      </c>
    </row>
    <row r="107" spans="1:9" x14ac:dyDescent="0.3">
      <c r="A107" s="143">
        <v>32</v>
      </c>
      <c r="B107" s="143"/>
      <c r="C107" s="143"/>
      <c r="D107" s="57" t="s">
        <v>21</v>
      </c>
      <c r="E107" s="82">
        <v>0</v>
      </c>
      <c r="F107" s="82">
        <v>0</v>
      </c>
      <c r="G107" s="82">
        <v>0</v>
      </c>
      <c r="H107" s="82">
        <v>0</v>
      </c>
      <c r="I107" s="82">
        <v>0</v>
      </c>
    </row>
    <row r="108" spans="1:9" ht="14.4" customHeight="1" x14ac:dyDescent="0.3">
      <c r="A108" s="146" t="s">
        <v>91</v>
      </c>
      <c r="B108" s="147"/>
      <c r="C108" s="148"/>
      <c r="D108" s="57" t="s">
        <v>139</v>
      </c>
      <c r="E108" s="88">
        <f>SUM(E110+E111)</f>
        <v>52275.590000000004</v>
      </c>
      <c r="F108" s="86">
        <v>0</v>
      </c>
      <c r="G108" s="86">
        <v>0</v>
      </c>
      <c r="H108" s="86">
        <v>0</v>
      </c>
      <c r="I108" s="86">
        <v>0</v>
      </c>
    </row>
    <row r="109" spans="1:9" x14ac:dyDescent="0.3">
      <c r="A109" s="142">
        <v>3</v>
      </c>
      <c r="B109" s="142"/>
      <c r="C109" s="142"/>
      <c r="D109" s="57" t="s">
        <v>9</v>
      </c>
      <c r="E109" s="81">
        <v>52275.59</v>
      </c>
      <c r="F109" s="82">
        <v>0</v>
      </c>
      <c r="G109" s="86">
        <v>0</v>
      </c>
      <c r="H109" s="86">
        <v>0</v>
      </c>
      <c r="I109" s="86">
        <v>0</v>
      </c>
    </row>
    <row r="110" spans="1:9" x14ac:dyDescent="0.3">
      <c r="A110" s="143">
        <v>31</v>
      </c>
      <c r="B110" s="143"/>
      <c r="C110" s="143"/>
      <c r="D110" s="57" t="s">
        <v>10</v>
      </c>
      <c r="E110" s="81">
        <v>49571.19</v>
      </c>
      <c r="F110" s="82">
        <v>0</v>
      </c>
      <c r="G110" s="82">
        <v>0</v>
      </c>
      <c r="H110" s="82">
        <v>0</v>
      </c>
      <c r="I110" s="82">
        <v>0</v>
      </c>
    </row>
    <row r="111" spans="1:9" x14ac:dyDescent="0.3">
      <c r="A111" s="60">
        <v>32</v>
      </c>
      <c r="B111" s="61"/>
      <c r="C111" s="62"/>
      <c r="D111" s="57" t="s">
        <v>21</v>
      </c>
      <c r="E111" s="81">
        <v>2704.4</v>
      </c>
      <c r="F111" s="82">
        <v>0</v>
      </c>
      <c r="G111" s="82">
        <v>0</v>
      </c>
      <c r="H111" s="82">
        <v>0</v>
      </c>
      <c r="I111" s="82">
        <v>0</v>
      </c>
    </row>
    <row r="112" spans="1:9" ht="26.4" x14ac:dyDescent="0.3">
      <c r="A112" s="144" t="s">
        <v>180</v>
      </c>
      <c r="B112" s="144"/>
      <c r="C112" s="144"/>
      <c r="D112" s="113" t="s">
        <v>181</v>
      </c>
      <c r="E112" s="80">
        <v>0</v>
      </c>
      <c r="F112" s="80">
        <v>121200</v>
      </c>
      <c r="G112" s="80">
        <v>179000</v>
      </c>
      <c r="H112" s="80">
        <v>179000</v>
      </c>
      <c r="I112" s="80">
        <v>179000</v>
      </c>
    </row>
    <row r="113" spans="1:9" ht="14.4" customHeight="1" x14ac:dyDescent="0.3">
      <c r="A113" s="146" t="s">
        <v>91</v>
      </c>
      <c r="B113" s="147"/>
      <c r="C113" s="148"/>
      <c r="D113" s="115" t="s">
        <v>139</v>
      </c>
      <c r="E113" s="88">
        <v>0</v>
      </c>
      <c r="F113" s="86">
        <v>121200</v>
      </c>
      <c r="G113" s="80">
        <v>179000</v>
      </c>
      <c r="H113" s="80">
        <v>179000</v>
      </c>
      <c r="I113" s="80">
        <v>179000</v>
      </c>
    </row>
    <row r="114" spans="1:9" x14ac:dyDescent="0.3">
      <c r="A114" s="142">
        <v>3</v>
      </c>
      <c r="B114" s="142"/>
      <c r="C114" s="142"/>
      <c r="D114" s="115" t="s">
        <v>9</v>
      </c>
      <c r="E114" s="81">
        <v>0</v>
      </c>
      <c r="F114" s="82">
        <v>121200</v>
      </c>
      <c r="G114" s="80">
        <v>179000</v>
      </c>
      <c r="H114" s="80">
        <v>179000</v>
      </c>
      <c r="I114" s="80">
        <v>179000</v>
      </c>
    </row>
    <row r="115" spans="1:9" x14ac:dyDescent="0.3">
      <c r="A115" s="143">
        <v>31</v>
      </c>
      <c r="B115" s="143"/>
      <c r="C115" s="143"/>
      <c r="D115" s="115" t="s">
        <v>10</v>
      </c>
      <c r="E115" s="81">
        <v>0</v>
      </c>
      <c r="F115" s="82">
        <v>114200</v>
      </c>
      <c r="G115" s="82">
        <v>172800</v>
      </c>
      <c r="H115" s="82">
        <v>172800</v>
      </c>
      <c r="I115" s="82">
        <v>172800</v>
      </c>
    </row>
    <row r="116" spans="1:9" x14ac:dyDescent="0.3">
      <c r="A116" s="60">
        <v>32</v>
      </c>
      <c r="B116" s="61"/>
      <c r="C116" s="62"/>
      <c r="D116" s="115" t="s">
        <v>21</v>
      </c>
      <c r="E116" s="81">
        <v>0</v>
      </c>
      <c r="F116" s="82">
        <v>7000</v>
      </c>
      <c r="G116" s="82">
        <v>6200</v>
      </c>
      <c r="H116" s="82">
        <v>6200</v>
      </c>
      <c r="I116" s="82">
        <v>6200</v>
      </c>
    </row>
    <row r="117" spans="1:9" x14ac:dyDescent="0.3">
      <c r="A117" s="144" t="s">
        <v>92</v>
      </c>
      <c r="B117" s="144"/>
      <c r="C117" s="144"/>
      <c r="D117" s="55" t="s">
        <v>93</v>
      </c>
      <c r="E117" s="80">
        <v>12311.14</v>
      </c>
      <c r="F117" s="80">
        <v>24867</v>
      </c>
      <c r="G117" s="80">
        <v>22000</v>
      </c>
      <c r="H117" s="80">
        <v>22000</v>
      </c>
      <c r="I117" s="80">
        <v>22000</v>
      </c>
    </row>
    <row r="118" spans="1:9" x14ac:dyDescent="0.3">
      <c r="A118" s="144" t="s">
        <v>87</v>
      </c>
      <c r="B118" s="144"/>
      <c r="C118" s="144"/>
      <c r="D118" s="55" t="s">
        <v>94</v>
      </c>
      <c r="E118" s="80">
        <f>SUM(E119+E123)</f>
        <v>12311.14</v>
      </c>
      <c r="F118" s="80">
        <v>3203</v>
      </c>
      <c r="G118" s="80">
        <v>0</v>
      </c>
      <c r="H118" s="80">
        <v>0</v>
      </c>
      <c r="I118" s="80">
        <v>0</v>
      </c>
    </row>
    <row r="119" spans="1:9" ht="26.4" x14ac:dyDescent="0.3">
      <c r="A119" s="145" t="s">
        <v>140</v>
      </c>
      <c r="B119" s="145"/>
      <c r="C119" s="145"/>
      <c r="D119" s="58" t="s">
        <v>95</v>
      </c>
      <c r="E119" s="80">
        <v>12311.14</v>
      </c>
      <c r="F119" s="80">
        <v>0</v>
      </c>
      <c r="G119" s="80">
        <v>0</v>
      </c>
      <c r="H119" s="80">
        <v>0</v>
      </c>
      <c r="I119" s="80">
        <v>0</v>
      </c>
    </row>
    <row r="120" spans="1:9" x14ac:dyDescent="0.3">
      <c r="A120" s="142">
        <v>3</v>
      </c>
      <c r="B120" s="142"/>
      <c r="C120" s="142"/>
      <c r="D120" s="57" t="s">
        <v>9</v>
      </c>
      <c r="E120" s="82">
        <v>12311.14</v>
      </c>
      <c r="F120" s="82">
        <v>0</v>
      </c>
      <c r="G120" s="82">
        <v>0</v>
      </c>
      <c r="H120" s="82">
        <v>0</v>
      </c>
      <c r="I120" s="82">
        <v>0</v>
      </c>
    </row>
    <row r="121" spans="1:9" x14ac:dyDescent="0.3">
      <c r="A121" s="143">
        <v>32</v>
      </c>
      <c r="B121" s="143"/>
      <c r="C121" s="143"/>
      <c r="D121" s="57" t="s">
        <v>21</v>
      </c>
      <c r="E121" s="82">
        <v>12311.14</v>
      </c>
      <c r="F121" s="82">
        <v>0</v>
      </c>
      <c r="G121" s="82">
        <v>0</v>
      </c>
      <c r="H121" s="82">
        <v>0</v>
      </c>
      <c r="I121" s="82">
        <v>0</v>
      </c>
    </row>
    <row r="122" spans="1:9" ht="39.6" x14ac:dyDescent="0.3">
      <c r="A122" s="144" t="s">
        <v>182</v>
      </c>
      <c r="B122" s="144"/>
      <c r="C122" s="144"/>
      <c r="D122" s="113" t="s">
        <v>183</v>
      </c>
      <c r="E122" s="80">
        <f>SUM(E123+E127)</f>
        <v>0</v>
      </c>
      <c r="F122" s="80">
        <v>21664</v>
      </c>
      <c r="G122" s="80">
        <v>22000</v>
      </c>
      <c r="H122" s="80">
        <v>22000</v>
      </c>
      <c r="I122" s="80">
        <v>22000</v>
      </c>
    </row>
    <row r="123" spans="1:9" ht="26.4" x14ac:dyDescent="0.3">
      <c r="A123" s="145" t="s">
        <v>140</v>
      </c>
      <c r="B123" s="145"/>
      <c r="C123" s="145"/>
      <c r="D123" s="56" t="s">
        <v>95</v>
      </c>
      <c r="E123" s="80">
        <v>0</v>
      </c>
      <c r="F123" s="80">
        <v>21664</v>
      </c>
      <c r="G123" s="87">
        <v>22000</v>
      </c>
      <c r="H123" s="87">
        <v>22000</v>
      </c>
      <c r="I123" s="87">
        <v>22000</v>
      </c>
    </row>
    <row r="124" spans="1:9" x14ac:dyDescent="0.3">
      <c r="A124" s="142">
        <v>3</v>
      </c>
      <c r="B124" s="142"/>
      <c r="C124" s="142"/>
      <c r="D124" s="57" t="s">
        <v>9</v>
      </c>
      <c r="E124" s="82">
        <v>0</v>
      </c>
      <c r="F124" s="89">
        <v>21664</v>
      </c>
      <c r="G124" s="87">
        <v>22000</v>
      </c>
      <c r="H124" s="87">
        <v>22000</v>
      </c>
      <c r="I124" s="87">
        <v>22000</v>
      </c>
    </row>
    <row r="125" spans="1:9" x14ac:dyDescent="0.3">
      <c r="A125" s="143">
        <v>32</v>
      </c>
      <c r="B125" s="143"/>
      <c r="C125" s="143"/>
      <c r="D125" s="57" t="s">
        <v>21</v>
      </c>
      <c r="E125" s="82">
        <v>0</v>
      </c>
      <c r="F125" s="89">
        <v>21664</v>
      </c>
      <c r="G125" s="87">
        <v>22000</v>
      </c>
      <c r="H125" s="87">
        <v>22000</v>
      </c>
      <c r="I125" s="87">
        <v>22000</v>
      </c>
    </row>
    <row r="126" spans="1:9" x14ac:dyDescent="0.3">
      <c r="A126" s="144" t="s">
        <v>149</v>
      </c>
      <c r="B126" s="144"/>
      <c r="C126" s="144"/>
      <c r="D126" s="55" t="s">
        <v>150</v>
      </c>
      <c r="E126" s="80">
        <v>0</v>
      </c>
      <c r="F126" s="80">
        <v>2684145</v>
      </c>
      <c r="G126" s="80">
        <v>2684200</v>
      </c>
      <c r="H126" s="80">
        <v>0</v>
      </c>
      <c r="I126" s="80">
        <v>0</v>
      </c>
    </row>
    <row r="127" spans="1:9" ht="26.4" x14ac:dyDescent="0.3">
      <c r="A127" s="144" t="s">
        <v>151</v>
      </c>
      <c r="B127" s="144"/>
      <c r="C127" s="144"/>
      <c r="D127" s="55" t="s">
        <v>152</v>
      </c>
      <c r="E127" s="80">
        <v>0</v>
      </c>
      <c r="F127" s="80">
        <v>2684145</v>
      </c>
      <c r="G127" s="80">
        <v>2684200</v>
      </c>
      <c r="H127" s="80">
        <v>0</v>
      </c>
      <c r="I127" s="80">
        <v>0</v>
      </c>
    </row>
    <row r="128" spans="1:9" ht="26.4" x14ac:dyDescent="0.3">
      <c r="A128" s="144" t="s">
        <v>79</v>
      </c>
      <c r="B128" s="144"/>
      <c r="C128" s="144"/>
      <c r="D128" s="55" t="s">
        <v>153</v>
      </c>
      <c r="E128" s="80">
        <v>0</v>
      </c>
      <c r="F128" s="80">
        <v>2684145</v>
      </c>
      <c r="G128" s="80">
        <v>2684200</v>
      </c>
      <c r="H128" s="80">
        <v>0</v>
      </c>
      <c r="I128" s="80">
        <v>0</v>
      </c>
    </row>
    <row r="129" spans="1:9" ht="26.4" x14ac:dyDescent="0.3">
      <c r="A129" s="145" t="s">
        <v>158</v>
      </c>
      <c r="B129" s="145"/>
      <c r="C129" s="145"/>
      <c r="D129" s="58" t="s">
        <v>156</v>
      </c>
      <c r="E129" s="80">
        <v>0</v>
      </c>
      <c r="F129" s="80">
        <v>865000</v>
      </c>
      <c r="G129" s="80">
        <v>865000</v>
      </c>
      <c r="H129" s="80">
        <v>0</v>
      </c>
      <c r="I129" s="80">
        <v>0</v>
      </c>
    </row>
    <row r="130" spans="1:9" x14ac:dyDescent="0.3">
      <c r="A130" s="142">
        <v>3</v>
      </c>
      <c r="B130" s="142"/>
      <c r="C130" s="142"/>
      <c r="D130" s="57" t="s">
        <v>9</v>
      </c>
      <c r="E130" s="80">
        <v>0</v>
      </c>
      <c r="F130" s="80">
        <v>865000</v>
      </c>
      <c r="G130" s="82">
        <v>865000</v>
      </c>
      <c r="H130" s="82">
        <v>0</v>
      </c>
      <c r="I130" s="82">
        <v>0</v>
      </c>
    </row>
    <row r="131" spans="1:9" x14ac:dyDescent="0.3">
      <c r="A131" s="143">
        <v>32</v>
      </c>
      <c r="B131" s="143"/>
      <c r="C131" s="143"/>
      <c r="D131" s="57" t="s">
        <v>21</v>
      </c>
      <c r="E131" s="80">
        <v>0</v>
      </c>
      <c r="F131" s="80">
        <v>22070</v>
      </c>
      <c r="G131" s="82">
        <v>22100</v>
      </c>
      <c r="H131" s="82">
        <v>0</v>
      </c>
      <c r="I131" s="82">
        <v>0</v>
      </c>
    </row>
    <row r="132" spans="1:9" ht="26.4" x14ac:dyDescent="0.3">
      <c r="A132" s="143">
        <v>45</v>
      </c>
      <c r="B132" s="143"/>
      <c r="C132" s="143"/>
      <c r="D132" s="57" t="s">
        <v>154</v>
      </c>
      <c r="E132" s="80">
        <v>0</v>
      </c>
      <c r="F132" s="80">
        <v>842930</v>
      </c>
      <c r="G132" s="82">
        <v>842900</v>
      </c>
      <c r="H132" s="82">
        <v>0</v>
      </c>
      <c r="I132" s="82">
        <v>0</v>
      </c>
    </row>
    <row r="133" spans="1:9" x14ac:dyDescent="0.3">
      <c r="A133" s="145" t="s">
        <v>137</v>
      </c>
      <c r="B133" s="145"/>
      <c r="C133" s="145"/>
      <c r="D133" s="56" t="s">
        <v>71</v>
      </c>
      <c r="E133" s="80">
        <v>0</v>
      </c>
      <c r="F133" s="80">
        <v>1819145</v>
      </c>
      <c r="G133" s="90">
        <v>1819200</v>
      </c>
      <c r="H133" s="87">
        <v>0</v>
      </c>
      <c r="I133" s="87">
        <v>0</v>
      </c>
    </row>
    <row r="134" spans="1:9" x14ac:dyDescent="0.3">
      <c r="A134" s="142">
        <v>3</v>
      </c>
      <c r="B134" s="142"/>
      <c r="C134" s="142"/>
      <c r="D134" s="57" t="s">
        <v>9</v>
      </c>
      <c r="E134" s="80">
        <v>0</v>
      </c>
      <c r="F134" s="89">
        <v>1819145</v>
      </c>
      <c r="G134" s="87">
        <v>1819200</v>
      </c>
      <c r="H134" s="87">
        <v>0</v>
      </c>
      <c r="I134" s="87">
        <v>0</v>
      </c>
    </row>
    <row r="135" spans="1:9" x14ac:dyDescent="0.3">
      <c r="A135" s="143">
        <v>32</v>
      </c>
      <c r="B135" s="143"/>
      <c r="C135" s="143"/>
      <c r="D135" s="57" t="s">
        <v>21</v>
      </c>
      <c r="E135" s="80">
        <v>0</v>
      </c>
      <c r="F135" s="89">
        <v>92935</v>
      </c>
      <c r="G135" s="87">
        <v>93000</v>
      </c>
      <c r="H135" s="87">
        <v>0</v>
      </c>
      <c r="I135" s="87">
        <v>0</v>
      </c>
    </row>
    <row r="136" spans="1:9" ht="26.4" x14ac:dyDescent="0.3">
      <c r="A136" s="143">
        <v>45</v>
      </c>
      <c r="B136" s="143"/>
      <c r="C136" s="143"/>
      <c r="D136" s="57" t="s">
        <v>155</v>
      </c>
      <c r="E136" s="80">
        <v>0</v>
      </c>
      <c r="F136" s="89">
        <v>1726210</v>
      </c>
      <c r="G136" s="87">
        <v>0</v>
      </c>
      <c r="H136" s="87">
        <v>0</v>
      </c>
      <c r="I136" s="87">
        <v>0</v>
      </c>
    </row>
    <row r="137" spans="1:9" x14ac:dyDescent="0.3">
      <c r="A137" s="145" t="s">
        <v>66</v>
      </c>
      <c r="B137" s="145"/>
      <c r="C137" s="145"/>
      <c r="D137" s="56" t="s">
        <v>177</v>
      </c>
      <c r="E137" s="80">
        <v>15000</v>
      </c>
      <c r="F137" s="80">
        <v>0</v>
      </c>
      <c r="G137" s="90">
        <v>0</v>
      </c>
      <c r="H137" s="87">
        <v>0</v>
      </c>
      <c r="I137" s="87">
        <v>0</v>
      </c>
    </row>
    <row r="138" spans="1:9" ht="26.4" x14ac:dyDescent="0.3">
      <c r="A138" s="142">
        <v>4</v>
      </c>
      <c r="B138" s="142"/>
      <c r="C138" s="142"/>
      <c r="D138" s="115" t="s">
        <v>11</v>
      </c>
      <c r="E138" s="80">
        <v>15000</v>
      </c>
      <c r="F138" s="89">
        <v>0</v>
      </c>
      <c r="G138" s="87">
        <v>0</v>
      </c>
      <c r="H138" s="87">
        <v>0</v>
      </c>
      <c r="I138" s="87">
        <v>0</v>
      </c>
    </row>
    <row r="139" spans="1:9" ht="26.4" x14ac:dyDescent="0.3">
      <c r="A139" s="143">
        <v>45</v>
      </c>
      <c r="B139" s="143"/>
      <c r="C139" s="143"/>
      <c r="D139" s="115" t="s">
        <v>154</v>
      </c>
      <c r="E139" s="80">
        <v>15000</v>
      </c>
      <c r="F139" s="89">
        <v>0</v>
      </c>
      <c r="G139" s="87">
        <v>0</v>
      </c>
      <c r="H139" s="87">
        <v>0</v>
      </c>
      <c r="I139" s="87">
        <v>0</v>
      </c>
    </row>
    <row r="140" spans="1:9" ht="26.4" x14ac:dyDescent="0.3">
      <c r="A140" s="144" t="s">
        <v>141</v>
      </c>
      <c r="B140" s="144"/>
      <c r="C140" s="144"/>
      <c r="D140" s="55" t="s">
        <v>142</v>
      </c>
      <c r="E140" s="80">
        <v>0</v>
      </c>
      <c r="F140" s="80">
        <v>2000</v>
      </c>
      <c r="G140" s="79">
        <v>0</v>
      </c>
      <c r="H140" s="79">
        <v>0</v>
      </c>
      <c r="I140" s="79">
        <v>0</v>
      </c>
    </row>
    <row r="141" spans="1:9" ht="26.4" x14ac:dyDescent="0.3">
      <c r="A141" s="144" t="s">
        <v>143</v>
      </c>
      <c r="B141" s="144"/>
      <c r="C141" s="144"/>
      <c r="D141" s="55" t="s">
        <v>146</v>
      </c>
      <c r="E141" s="80">
        <v>0</v>
      </c>
      <c r="F141" s="80">
        <v>2000</v>
      </c>
      <c r="G141" s="80">
        <v>0</v>
      </c>
      <c r="H141" s="80">
        <v>0</v>
      </c>
      <c r="I141" s="80">
        <v>0</v>
      </c>
    </row>
    <row r="142" spans="1:9" ht="25.5" customHeight="1" x14ac:dyDescent="0.3">
      <c r="A142" s="149" t="s">
        <v>144</v>
      </c>
      <c r="B142" s="150"/>
      <c r="C142" s="151"/>
      <c r="D142" s="55" t="s">
        <v>145</v>
      </c>
      <c r="E142" s="80"/>
      <c r="F142" s="80">
        <v>2000</v>
      </c>
      <c r="G142" s="80">
        <v>0</v>
      </c>
      <c r="H142" s="80">
        <v>0</v>
      </c>
      <c r="I142" s="80">
        <v>0</v>
      </c>
    </row>
    <row r="143" spans="1:9" ht="14.4" customHeight="1" x14ac:dyDescent="0.3">
      <c r="A143" s="146" t="s">
        <v>91</v>
      </c>
      <c r="B143" s="147"/>
      <c r="C143" s="148"/>
      <c r="D143" s="57" t="s">
        <v>139</v>
      </c>
      <c r="E143" s="88">
        <v>0</v>
      </c>
      <c r="F143" s="80">
        <v>2000</v>
      </c>
      <c r="G143" s="80">
        <v>0</v>
      </c>
      <c r="H143" s="80">
        <v>0</v>
      </c>
      <c r="I143" s="80">
        <v>0</v>
      </c>
    </row>
    <row r="144" spans="1:9" x14ac:dyDescent="0.3">
      <c r="A144" s="142">
        <v>3</v>
      </c>
      <c r="B144" s="142"/>
      <c r="C144" s="142"/>
      <c r="D144" s="57" t="s">
        <v>9</v>
      </c>
      <c r="E144" s="88">
        <v>0</v>
      </c>
      <c r="F144" s="82">
        <v>2000</v>
      </c>
      <c r="G144" s="82">
        <v>0</v>
      </c>
      <c r="H144" s="82">
        <v>0</v>
      </c>
      <c r="I144" s="82">
        <v>0</v>
      </c>
    </row>
    <row r="145" spans="1:9" x14ac:dyDescent="0.3">
      <c r="A145" s="143">
        <v>32</v>
      </c>
      <c r="B145" s="143"/>
      <c r="C145" s="143"/>
      <c r="D145" s="57" t="s">
        <v>21</v>
      </c>
      <c r="E145" s="81">
        <v>0</v>
      </c>
      <c r="F145" s="82">
        <v>2000</v>
      </c>
      <c r="G145" s="82">
        <v>0</v>
      </c>
      <c r="H145" s="82">
        <v>0</v>
      </c>
      <c r="I145" s="82">
        <v>0</v>
      </c>
    </row>
    <row r="146" spans="1:9" x14ac:dyDescent="0.3">
      <c r="A146" s="144"/>
      <c r="B146" s="144"/>
      <c r="C146" s="144"/>
      <c r="D146" s="55"/>
      <c r="E146" s="80"/>
      <c r="F146" s="80"/>
      <c r="G146" s="80"/>
      <c r="H146" s="80"/>
      <c r="I146" s="80"/>
    </row>
    <row r="147" spans="1:9" x14ac:dyDescent="0.3">
      <c r="A147" s="145"/>
      <c r="B147" s="145"/>
      <c r="C147" s="145"/>
      <c r="D147" s="58"/>
      <c r="E147" s="80"/>
      <c r="F147" s="80"/>
      <c r="G147" s="80"/>
      <c r="H147" s="80"/>
      <c r="I147" s="80"/>
    </row>
    <row r="148" spans="1:9" x14ac:dyDescent="0.3">
      <c r="A148" s="143"/>
      <c r="B148" s="143"/>
      <c r="C148" s="143"/>
      <c r="D148" s="57"/>
      <c r="E148" s="80"/>
      <c r="F148" s="80"/>
      <c r="G148" s="82"/>
      <c r="H148" s="82"/>
      <c r="I148" s="82"/>
    </row>
    <row r="149" spans="1:9" x14ac:dyDescent="0.3">
      <c r="A149" s="143"/>
      <c r="B149" s="143"/>
      <c r="C149" s="143"/>
      <c r="D149" s="57"/>
      <c r="E149" s="80"/>
      <c r="F149" s="80"/>
      <c r="G149" s="82"/>
      <c r="H149" s="82"/>
      <c r="I149" s="82"/>
    </row>
    <row r="150" spans="1:9" x14ac:dyDescent="0.3">
      <c r="D150" s="69" t="s">
        <v>111</v>
      </c>
      <c r="E150" s="70">
        <f>SUM(E6+E95+E117+E137)</f>
        <v>2763131.4000000004</v>
      </c>
      <c r="F150" s="70">
        <f>SUM(F6+F95+F117+F126+F140)</f>
        <v>6653426</v>
      </c>
      <c r="G150" s="70">
        <f>SUM(G6+G95+G117+G127+G140)</f>
        <v>7300360</v>
      </c>
      <c r="H150" s="70">
        <f>SUM(H6+H95+H117+H127+H140)</f>
        <v>4086160</v>
      </c>
      <c r="I150" s="70">
        <f>SUM(I6+I95+I117+I127+I140)</f>
        <v>4086160</v>
      </c>
    </row>
  </sheetData>
  <mergeCells count="136">
    <mergeCell ref="A17:C17"/>
    <mergeCell ref="A12:C12"/>
    <mergeCell ref="A13:C13"/>
    <mergeCell ref="A15:C15"/>
    <mergeCell ref="A16:C16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23:C23"/>
    <mergeCell ref="A24:C24"/>
    <mergeCell ref="A25:C25"/>
    <mergeCell ref="A26:C26"/>
    <mergeCell ref="A27:C27"/>
    <mergeCell ref="A18:C18"/>
    <mergeCell ref="A21:C21"/>
    <mergeCell ref="A22:C22"/>
    <mergeCell ref="A19:C19"/>
    <mergeCell ref="A20:C20"/>
    <mergeCell ref="A34:C34"/>
    <mergeCell ref="A39:C39"/>
    <mergeCell ref="A33:C33"/>
    <mergeCell ref="A40:C40"/>
    <mergeCell ref="A41:C41"/>
    <mergeCell ref="A48:C48"/>
    <mergeCell ref="A56:C56"/>
    <mergeCell ref="A47:C47"/>
    <mergeCell ref="A28:C28"/>
    <mergeCell ref="A29:C29"/>
    <mergeCell ref="A30:C30"/>
    <mergeCell ref="A31:C31"/>
    <mergeCell ref="A32:C32"/>
    <mergeCell ref="A35:C35"/>
    <mergeCell ref="A106:C106"/>
    <mergeCell ref="A107:C107"/>
    <mergeCell ref="A92:C92"/>
    <mergeCell ref="A93:C93"/>
    <mergeCell ref="A94:C94"/>
    <mergeCell ref="A95:C95"/>
    <mergeCell ref="A96:C96"/>
    <mergeCell ref="A89:C89"/>
    <mergeCell ref="A90:C90"/>
    <mergeCell ref="A100:C100"/>
    <mergeCell ref="A101:C101"/>
    <mergeCell ref="A102:C102"/>
    <mergeCell ref="A91:C91"/>
    <mergeCell ref="A82:C82"/>
    <mergeCell ref="A88:C88"/>
    <mergeCell ref="A81:C81"/>
    <mergeCell ref="A85:C85"/>
    <mergeCell ref="A68:C68"/>
    <mergeCell ref="A69:C69"/>
    <mergeCell ref="A70:C70"/>
    <mergeCell ref="A105:C105"/>
    <mergeCell ref="A71:C71"/>
    <mergeCell ref="A76:C76"/>
    <mergeCell ref="A72:C72"/>
    <mergeCell ref="A73:C73"/>
    <mergeCell ref="A74:C74"/>
    <mergeCell ref="A75:C75"/>
    <mergeCell ref="A125:C125"/>
    <mergeCell ref="A42:C42"/>
    <mergeCell ref="A43:C43"/>
    <mergeCell ref="A44:C44"/>
    <mergeCell ref="A45:C45"/>
    <mergeCell ref="A46:C46"/>
    <mergeCell ref="A117:C117"/>
    <mergeCell ref="A118:C118"/>
    <mergeCell ref="A119:C119"/>
    <mergeCell ref="A120:C120"/>
    <mergeCell ref="A121:C121"/>
    <mergeCell ref="A109:C109"/>
    <mergeCell ref="A110:C110"/>
    <mergeCell ref="A97:C97"/>
    <mergeCell ref="A98:C98"/>
    <mergeCell ref="A99:C99"/>
    <mergeCell ref="A108:C108"/>
    <mergeCell ref="A104:C104"/>
    <mergeCell ref="A53:C53"/>
    <mergeCell ref="A80:C80"/>
    <mergeCell ref="A112:C112"/>
    <mergeCell ref="A113:C113"/>
    <mergeCell ref="A83:C83"/>
    <mergeCell ref="A84:C84"/>
    <mergeCell ref="A147:C147"/>
    <mergeCell ref="A148:C148"/>
    <mergeCell ref="A149:C149"/>
    <mergeCell ref="A136:C136"/>
    <mergeCell ref="A126:C126"/>
    <mergeCell ref="A128:C128"/>
    <mergeCell ref="A129:C129"/>
    <mergeCell ref="A130:C130"/>
    <mergeCell ref="A131:C131"/>
    <mergeCell ref="A133:C133"/>
    <mergeCell ref="A134:C134"/>
    <mergeCell ref="A135:C135"/>
    <mergeCell ref="A127:C127"/>
    <mergeCell ref="A132:C132"/>
    <mergeCell ref="A140:C140"/>
    <mergeCell ref="A141:C141"/>
    <mergeCell ref="A143:C143"/>
    <mergeCell ref="A144:C144"/>
    <mergeCell ref="A145:C145"/>
    <mergeCell ref="A142:C142"/>
    <mergeCell ref="A137:C137"/>
    <mergeCell ref="A138:C138"/>
    <mergeCell ref="A139:C139"/>
    <mergeCell ref="A114:C114"/>
    <mergeCell ref="A115:C115"/>
    <mergeCell ref="A122:C122"/>
    <mergeCell ref="A36:C36"/>
    <mergeCell ref="A37:C37"/>
    <mergeCell ref="A38:C38"/>
    <mergeCell ref="A146:C146"/>
    <mergeCell ref="A49:C49"/>
    <mergeCell ref="A50:C50"/>
    <mergeCell ref="A51:C51"/>
    <mergeCell ref="A52:C52"/>
    <mergeCell ref="A77:C77"/>
    <mergeCell ref="A78:C78"/>
    <mergeCell ref="A79:C79"/>
    <mergeCell ref="A58:C58"/>
    <mergeCell ref="A59:C59"/>
    <mergeCell ref="A60:C60"/>
    <mergeCell ref="A63:C63"/>
    <mergeCell ref="A67:C67"/>
    <mergeCell ref="A57:C57"/>
    <mergeCell ref="A54:C54"/>
    <mergeCell ref="A55:C55"/>
    <mergeCell ref="A123:C123"/>
    <mergeCell ref="A124:C124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K27" sqref="K27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skola</cp:lastModifiedBy>
  <cp:lastPrinted>2025-09-30T07:09:57Z</cp:lastPrinted>
  <dcterms:created xsi:type="dcterms:W3CDTF">2022-08-12T12:51:27Z</dcterms:created>
  <dcterms:modified xsi:type="dcterms:W3CDTF">2025-11-06T08:32:35Z</dcterms:modified>
</cp:coreProperties>
</file>